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e1884d1bc3147493/Documents/Crib/"/>
    </mc:Choice>
  </mc:AlternateContent>
  <xr:revisionPtr revIDLastSave="2" documentId="13_ncr:1_{8CA44AF0-E38F-446E-ACBA-6C0B031B2D56}" xr6:coauthVersionLast="47" xr6:coauthVersionMax="47" xr10:uidLastSave="{C0F3004D-BDA0-43F4-8F7E-943B101162AA}"/>
  <bookViews>
    <workbookView xWindow="-120" yWindow="-120" windowWidth="29040" windowHeight="15720" tabRatio="500" xr2:uid="{00000000-000D-0000-FFFF-FFFF00000000}"/>
  </bookViews>
  <sheets>
    <sheet name="Division 1" sheetId="1" r:id="rId1"/>
    <sheet name="MR Prelim" sheetId="2" r:id="rId2"/>
    <sheet name="Mike Russle Cup" sheetId="3" r:id="rId3"/>
    <sheet name="Elleston Trophy" sheetId="4" r:id="rId4"/>
    <sheet name="Unplayed games" sheetId="5" r:id="rId5"/>
    <sheet name="Venues" sheetId="6" r:id="rId6"/>
    <sheet name="winners" sheetId="7" r:id="rId7"/>
    <sheet name="Pairs" sheetId="8" r:id="rId8"/>
    <sheet name="Singles" sheetId="9" r:id="rId9"/>
    <sheet name="PS Finals" sheetId="10" r:id="rId10"/>
  </sheets>
  <definedNames>
    <definedName name="Excel_BuiltIn_Print_Area" localSheetId="4">NA()</definedName>
    <definedName name="_xlnm.Print_Area" localSheetId="0">'Division 1'!$A$1:$Z$30</definedName>
    <definedName name="_xlnm.Print_Area" localSheetId="3">'Elleston Trophy'!$A$1:$I$26</definedName>
    <definedName name="_xlnm.Print_Area" localSheetId="2">'Mike Russle Cup'!$A$1:$H$25</definedName>
    <definedName name="_xlnm.Print_Area" localSheetId="1">'MR Prelim'!$A$1:$P$22</definedName>
    <definedName name="_xlnm.Print_Area" localSheetId="8">Singles!$A$1:$H$26</definedName>
    <definedName name="TABLE" localSheetId="0">NA()</definedName>
    <definedName name="TABLE" localSheetId="3">NA()</definedName>
    <definedName name="TABLE" localSheetId="2">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D15" i="9" l="1"/>
  <c r="C15" i="9"/>
  <c r="B15" i="9"/>
  <c r="A15" i="9"/>
  <c r="D3" i="9"/>
  <c r="C3" i="9"/>
  <c r="B3" i="9"/>
  <c r="A3" i="9"/>
  <c r="G13" i="8"/>
  <c r="E13" i="8"/>
  <c r="C13" i="8"/>
  <c r="A13" i="8"/>
  <c r="G3" i="8"/>
  <c r="E3" i="8"/>
  <c r="C3" i="8"/>
  <c r="A3" i="8"/>
  <c r="B3" i="7"/>
  <c r="B4" i="7" s="1"/>
  <c r="B5" i="7" s="1"/>
  <c r="B6" i="7" s="1"/>
  <c r="B7" i="7" s="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O22" i="2"/>
  <c r="K22" i="2"/>
  <c r="M22" i="2" s="1"/>
  <c r="G22" i="2"/>
  <c r="O21" i="2"/>
  <c r="K21" i="2"/>
  <c r="M21" i="2" s="1"/>
  <c r="G21" i="2"/>
  <c r="O20" i="2"/>
  <c r="K20" i="2"/>
  <c r="M20" i="2" s="1"/>
  <c r="G20" i="2"/>
  <c r="O19" i="2"/>
  <c r="K19" i="2"/>
  <c r="M19" i="2" s="1"/>
  <c r="G19" i="2"/>
  <c r="O15" i="2"/>
  <c r="K15" i="2"/>
  <c r="M15" i="2" s="1"/>
  <c r="G15" i="2"/>
  <c r="O14" i="2"/>
  <c r="K14" i="2"/>
  <c r="M14" i="2" s="1"/>
  <c r="G14" i="2"/>
  <c r="O13" i="2"/>
  <c r="K13" i="2"/>
  <c r="M13" i="2" s="1"/>
  <c r="G13" i="2"/>
  <c r="O12" i="2"/>
  <c r="K12" i="2"/>
  <c r="M12" i="2" s="1"/>
  <c r="G12" i="2"/>
  <c r="O8" i="2"/>
  <c r="K8" i="2"/>
  <c r="M8" i="2" s="1"/>
  <c r="G8" i="2"/>
  <c r="O7" i="2"/>
  <c r="K7" i="2"/>
  <c r="M7" i="2" s="1"/>
  <c r="G7" i="2"/>
  <c r="O6" i="2"/>
  <c r="K6" i="2"/>
  <c r="M6" i="2" s="1"/>
  <c r="G6" i="2"/>
  <c r="O5" i="2"/>
  <c r="K5" i="2"/>
  <c r="M5" i="2" s="1"/>
  <c r="G5" i="2"/>
  <c r="CB14" i="1"/>
  <c r="CA14" i="1"/>
  <c r="BY14" i="1"/>
  <c r="BX14" i="1"/>
  <c r="BW14" i="1"/>
  <c r="BU14" i="1"/>
  <c r="BS14" i="1"/>
  <c r="BQ14" i="1"/>
  <c r="BP14" i="1"/>
  <c r="BO14" i="1"/>
  <c r="BM14" i="1"/>
  <c r="BL14" i="1"/>
  <c r="BK14" i="1"/>
  <c r="BI14" i="1"/>
  <c r="BH14" i="1"/>
  <c r="BG14" i="1"/>
  <c r="BE14" i="1"/>
  <c r="AY14" i="1"/>
  <c r="AX14" i="1"/>
  <c r="AU14" i="1"/>
  <c r="AQ14" i="1"/>
  <c r="AE14" i="1"/>
  <c r="AB14" i="1"/>
  <c r="Z14" i="1"/>
  <c r="BB14" i="1" s="1"/>
  <c r="X14" i="1"/>
  <c r="V14" i="1"/>
  <c r="AZ14" i="1" s="1"/>
  <c r="T14" i="1"/>
  <c r="BV14" i="1" s="1"/>
  <c r="R14" i="1"/>
  <c r="BT14" i="1" s="1"/>
  <c r="P14" i="1"/>
  <c r="N14" i="1"/>
  <c r="AV14" i="1" s="1"/>
  <c r="L14" i="1"/>
  <c r="BN14" i="1" s="1"/>
  <c r="J14" i="1"/>
  <c r="AT14" i="1" s="1"/>
  <c r="H14" i="1"/>
  <c r="F14" i="1"/>
  <c r="AR14" i="1" s="1"/>
  <c r="D14" i="1"/>
  <c r="BF14" i="1" s="1"/>
  <c r="CB13" i="1"/>
  <c r="CA13" i="1"/>
  <c r="BY13" i="1"/>
  <c r="BW13" i="1"/>
  <c r="BU13" i="1"/>
  <c r="BT13" i="1"/>
  <c r="BS13" i="1"/>
  <c r="BQ13" i="1"/>
  <c r="BO13" i="1"/>
  <c r="BM13" i="1"/>
  <c r="BL13" i="1"/>
  <c r="BK13" i="1"/>
  <c r="BI13" i="1"/>
  <c r="BG13" i="1"/>
  <c r="BE13" i="1"/>
  <c r="BB13" i="1"/>
  <c r="AX13" i="1"/>
  <c r="AW13" i="1"/>
  <c r="AT13" i="1"/>
  <c r="AE13" i="1"/>
  <c r="AB13" i="1"/>
  <c r="Z13" i="1"/>
  <c r="X13" i="1"/>
  <c r="BZ13" i="1" s="1"/>
  <c r="V13" i="1"/>
  <c r="AZ13" i="1" s="1"/>
  <c r="T13" i="1"/>
  <c r="BV13" i="1" s="1"/>
  <c r="R13" i="1"/>
  <c r="P13" i="1"/>
  <c r="BR13" i="1" s="1"/>
  <c r="N13" i="1"/>
  <c r="AV13" i="1" s="1"/>
  <c r="L13" i="1"/>
  <c r="BN13" i="1" s="1"/>
  <c r="J13" i="1"/>
  <c r="H13" i="1"/>
  <c r="BJ13" i="1" s="1"/>
  <c r="F13" i="1"/>
  <c r="AR13" i="1" s="1"/>
  <c r="D13" i="1"/>
  <c r="BF13" i="1" s="1"/>
  <c r="CA12" i="1"/>
  <c r="BZ12" i="1"/>
  <c r="BY12" i="1"/>
  <c r="BW12" i="1"/>
  <c r="BU12" i="1"/>
  <c r="BS12" i="1"/>
  <c r="BQ12" i="1"/>
  <c r="BO12" i="1"/>
  <c r="BN12" i="1"/>
  <c r="BM12" i="1"/>
  <c r="BK12" i="1"/>
  <c r="BI12" i="1"/>
  <c r="BG12" i="1"/>
  <c r="BE12" i="1"/>
  <c r="BA12" i="1"/>
  <c r="AZ12" i="1"/>
  <c r="AW12" i="1"/>
  <c r="AS12" i="1"/>
  <c r="AR12" i="1"/>
  <c r="AE12" i="1"/>
  <c r="AB12" i="1"/>
  <c r="Z12" i="1"/>
  <c r="CB12" i="1" s="1"/>
  <c r="X12" i="1"/>
  <c r="V12" i="1"/>
  <c r="BX12" i="1" s="1"/>
  <c r="T12" i="1"/>
  <c r="AY12" i="1" s="1"/>
  <c r="R12" i="1"/>
  <c r="BT12" i="1" s="1"/>
  <c r="P12" i="1"/>
  <c r="N12" i="1"/>
  <c r="L12" i="1"/>
  <c r="AU12" i="1" s="1"/>
  <c r="J12" i="1"/>
  <c r="BL12" i="1" s="1"/>
  <c r="H12" i="1"/>
  <c r="F12" i="1"/>
  <c r="D12" i="1"/>
  <c r="CA11" i="1"/>
  <c r="BY11" i="1"/>
  <c r="BW11" i="1"/>
  <c r="BV11" i="1"/>
  <c r="BU11" i="1"/>
  <c r="BS11" i="1"/>
  <c r="BQ11" i="1"/>
  <c r="BO11" i="1"/>
  <c r="BM11" i="1"/>
  <c r="BK11" i="1"/>
  <c r="BI11" i="1"/>
  <c r="BG11" i="1"/>
  <c r="BE11" i="1"/>
  <c r="AZ11" i="1"/>
  <c r="AE11" i="1"/>
  <c r="AB11" i="1"/>
  <c r="Z11" i="1"/>
  <c r="X11" i="1"/>
  <c r="BA11" i="1" s="1"/>
  <c r="V11" i="1"/>
  <c r="T11" i="1"/>
  <c r="AY11" i="1" s="1"/>
  <c r="R11" i="1"/>
  <c r="P11" i="1"/>
  <c r="N11" i="1"/>
  <c r="L11" i="1"/>
  <c r="AU11" i="1" s="1"/>
  <c r="J11" i="1"/>
  <c r="H11" i="1"/>
  <c r="AS11" i="1" s="1"/>
  <c r="F11" i="1"/>
  <c r="BH11" i="1" s="1"/>
  <c r="D11" i="1"/>
  <c r="AQ11" i="1" s="1"/>
  <c r="CA10" i="1"/>
  <c r="BY10" i="1"/>
  <c r="BW10" i="1"/>
  <c r="BU10" i="1"/>
  <c r="BS10" i="1"/>
  <c r="BQ10" i="1"/>
  <c r="BO10" i="1"/>
  <c r="BM10" i="1"/>
  <c r="BK10" i="1"/>
  <c r="BI10" i="1"/>
  <c r="BG10" i="1"/>
  <c r="BE10" i="1"/>
  <c r="BA10" i="1"/>
  <c r="AY10" i="1"/>
  <c r="AQ10" i="1"/>
  <c r="AE10" i="1"/>
  <c r="AB10" i="1"/>
  <c r="Z10" i="1"/>
  <c r="BB10" i="1" s="1"/>
  <c r="X10" i="1"/>
  <c r="BZ10" i="1" s="1"/>
  <c r="V10" i="1"/>
  <c r="AZ10" i="1" s="1"/>
  <c r="T10" i="1"/>
  <c r="R10" i="1"/>
  <c r="AX10" i="1" s="1"/>
  <c r="P10" i="1"/>
  <c r="AW10" i="1" s="1"/>
  <c r="N10" i="1"/>
  <c r="L10" i="1"/>
  <c r="BN10" i="1" s="1"/>
  <c r="J10" i="1"/>
  <c r="BL10" i="1" s="1"/>
  <c r="H10" i="1"/>
  <c r="F10" i="1"/>
  <c r="D10" i="1"/>
  <c r="CB9" i="1"/>
  <c r="CA9" i="1"/>
  <c r="BY9" i="1"/>
  <c r="BW9" i="1"/>
  <c r="BU9" i="1"/>
  <c r="BT9" i="1"/>
  <c r="BS9" i="1"/>
  <c r="BQ9" i="1"/>
  <c r="BO9" i="1"/>
  <c r="BM9" i="1"/>
  <c r="BL9" i="1"/>
  <c r="BK9" i="1"/>
  <c r="BI9" i="1"/>
  <c r="BG9" i="1"/>
  <c r="BE9" i="1"/>
  <c r="BB9" i="1"/>
  <c r="AX9" i="1"/>
  <c r="AW9" i="1"/>
  <c r="AT9" i="1"/>
  <c r="AE9" i="1"/>
  <c r="AB9" i="1"/>
  <c r="Z9" i="1"/>
  <c r="X9" i="1"/>
  <c r="BA9" i="1" s="1"/>
  <c r="V9" i="1"/>
  <c r="AZ9" i="1" s="1"/>
  <c r="T9" i="1"/>
  <c r="BV9" i="1" s="1"/>
  <c r="R9" i="1"/>
  <c r="P9" i="1"/>
  <c r="BR9" i="1" s="1"/>
  <c r="N9" i="1"/>
  <c r="AV9" i="1" s="1"/>
  <c r="L9" i="1"/>
  <c r="AU9" i="1" s="1"/>
  <c r="J9" i="1"/>
  <c r="H9" i="1"/>
  <c r="BJ9" i="1" s="1"/>
  <c r="F9" i="1"/>
  <c r="BH9" i="1" s="1"/>
  <c r="D9" i="1"/>
  <c r="BF9" i="1" s="1"/>
  <c r="CA8" i="1"/>
  <c r="BZ8" i="1"/>
  <c r="BY8" i="1"/>
  <c r="BW8" i="1"/>
  <c r="BU8" i="1"/>
  <c r="BS8" i="1"/>
  <c r="BQ8" i="1"/>
  <c r="BO8" i="1"/>
  <c r="BN8" i="1"/>
  <c r="BM8" i="1"/>
  <c r="BK8" i="1"/>
  <c r="BI8" i="1"/>
  <c r="BG8" i="1"/>
  <c r="BE8" i="1"/>
  <c r="AY8" i="1"/>
  <c r="AV8" i="1"/>
  <c r="AU8" i="1"/>
  <c r="AR8" i="1"/>
  <c r="AQ8" i="1"/>
  <c r="AE8" i="1"/>
  <c r="AB8" i="1"/>
  <c r="Z8" i="1"/>
  <c r="CB8" i="1" s="1"/>
  <c r="X8" i="1"/>
  <c r="BA8" i="1" s="1"/>
  <c r="V8" i="1"/>
  <c r="T8" i="1"/>
  <c r="BV8" i="1" s="1"/>
  <c r="R8" i="1"/>
  <c r="BT8" i="1" s="1"/>
  <c r="P8" i="1"/>
  <c r="BR8" i="1" s="1"/>
  <c r="N8" i="1"/>
  <c r="BP8" i="1" s="1"/>
  <c r="L8" i="1"/>
  <c r="J8" i="1"/>
  <c r="BL8" i="1" s="1"/>
  <c r="H8" i="1"/>
  <c r="AS8" i="1" s="1"/>
  <c r="F8" i="1"/>
  <c r="BH8" i="1" s="1"/>
  <c r="D8" i="1"/>
  <c r="BF8" i="1" s="1"/>
  <c r="CB7" i="1"/>
  <c r="CA7" i="1"/>
  <c r="BY7" i="1"/>
  <c r="BW7" i="1"/>
  <c r="BU7" i="1"/>
  <c r="BT7" i="1"/>
  <c r="BS7" i="1"/>
  <c r="BQ7" i="1"/>
  <c r="BO7" i="1"/>
  <c r="BM7" i="1"/>
  <c r="BL7" i="1"/>
  <c r="BK7" i="1"/>
  <c r="BI7" i="1"/>
  <c r="BG7" i="1"/>
  <c r="BE7" i="1"/>
  <c r="BB7" i="1"/>
  <c r="AX7" i="1"/>
  <c r="AU7" i="1"/>
  <c r="AT7" i="1"/>
  <c r="AQ7" i="1"/>
  <c r="AE7" i="1"/>
  <c r="AB7" i="1"/>
  <c r="Z7" i="1"/>
  <c r="X7" i="1"/>
  <c r="BA7" i="1" s="1"/>
  <c r="V7" i="1"/>
  <c r="T7" i="1"/>
  <c r="BV7" i="1" s="1"/>
  <c r="R7" i="1"/>
  <c r="P7" i="1"/>
  <c r="AW7" i="1" s="1"/>
  <c r="N7" i="1"/>
  <c r="AV7" i="1" s="1"/>
  <c r="L7" i="1"/>
  <c r="BN7" i="1" s="1"/>
  <c r="J7" i="1"/>
  <c r="H7" i="1"/>
  <c r="AS7" i="1" s="1"/>
  <c r="F7" i="1"/>
  <c r="D7" i="1"/>
  <c r="BF7" i="1" s="1"/>
  <c r="CB6" i="1"/>
  <c r="CA6" i="1"/>
  <c r="BY6" i="1"/>
  <c r="BW6" i="1"/>
  <c r="BU6" i="1"/>
  <c r="BS6" i="1"/>
  <c r="BQ6" i="1"/>
  <c r="BO6" i="1"/>
  <c r="BM6" i="1"/>
  <c r="BL6" i="1"/>
  <c r="BK6" i="1"/>
  <c r="BI6" i="1"/>
  <c r="BG6" i="1"/>
  <c r="BE6" i="1"/>
  <c r="BB6" i="1"/>
  <c r="BA6" i="1"/>
  <c r="AW6" i="1"/>
  <c r="AT6" i="1"/>
  <c r="AS6" i="1"/>
  <c r="AE6" i="1"/>
  <c r="AB6" i="1"/>
  <c r="Z6" i="1"/>
  <c r="X6" i="1"/>
  <c r="BZ6" i="1" s="1"/>
  <c r="V6" i="1"/>
  <c r="AZ6" i="1" s="1"/>
  <c r="T6" i="1"/>
  <c r="BV6" i="1" s="1"/>
  <c r="R6" i="1"/>
  <c r="BT6" i="1" s="1"/>
  <c r="P6" i="1"/>
  <c r="BR6" i="1" s="1"/>
  <c r="N6" i="1"/>
  <c r="AV6" i="1" s="1"/>
  <c r="L6" i="1"/>
  <c r="BN6" i="1" s="1"/>
  <c r="J6" i="1"/>
  <c r="H6" i="1"/>
  <c r="BJ6" i="1" s="1"/>
  <c r="F6" i="1"/>
  <c r="AR6" i="1" s="1"/>
  <c r="D6" i="1"/>
  <c r="BF6" i="1" s="1"/>
  <c r="CA5" i="1"/>
  <c r="BZ5" i="1"/>
  <c r="BY5" i="1"/>
  <c r="BW5" i="1"/>
  <c r="BU5" i="1"/>
  <c r="BS5" i="1"/>
  <c r="BQ5" i="1"/>
  <c r="BO5" i="1"/>
  <c r="BM5" i="1"/>
  <c r="BK5" i="1"/>
  <c r="BJ5" i="1"/>
  <c r="BI5" i="1"/>
  <c r="BG5" i="1"/>
  <c r="BE5" i="1"/>
  <c r="BA5" i="1"/>
  <c r="AW5" i="1"/>
  <c r="AS5" i="1"/>
  <c r="AR5" i="1"/>
  <c r="AE5" i="1"/>
  <c r="AB5" i="1"/>
  <c r="Z5" i="1"/>
  <c r="CB5" i="1" s="1"/>
  <c r="X5" i="1"/>
  <c r="V5" i="1"/>
  <c r="BX5" i="1" s="1"/>
  <c r="T5" i="1"/>
  <c r="R5" i="1"/>
  <c r="BT5" i="1" s="1"/>
  <c r="P5" i="1"/>
  <c r="BR5" i="1" s="1"/>
  <c r="N5" i="1"/>
  <c r="BP5" i="1" s="1"/>
  <c r="L5" i="1"/>
  <c r="J5" i="1"/>
  <c r="BL5" i="1" s="1"/>
  <c r="H5" i="1"/>
  <c r="F5" i="1"/>
  <c r="BH5" i="1" s="1"/>
  <c r="D5" i="1"/>
  <c r="CA4" i="1"/>
  <c r="BZ4" i="1"/>
  <c r="BY4" i="1"/>
  <c r="BW4" i="1"/>
  <c r="BU4" i="1"/>
  <c r="BS4" i="1"/>
  <c r="BQ4" i="1"/>
  <c r="BO4" i="1"/>
  <c r="BM4" i="1"/>
  <c r="BK4" i="1"/>
  <c r="BI4" i="1"/>
  <c r="BH4" i="1"/>
  <c r="BG4" i="1"/>
  <c r="BE4" i="1"/>
  <c r="AZ4" i="1"/>
  <c r="AY4" i="1"/>
  <c r="AV4" i="1"/>
  <c r="AU4" i="1"/>
  <c r="AR4" i="1"/>
  <c r="AQ4" i="1"/>
  <c r="AE4" i="1"/>
  <c r="AB4" i="1"/>
  <c r="Z4" i="1"/>
  <c r="X4" i="1"/>
  <c r="BA4" i="1" s="1"/>
  <c r="V4" i="1"/>
  <c r="T4" i="1"/>
  <c r="BV4" i="1" s="1"/>
  <c r="R4" i="1"/>
  <c r="P4" i="1"/>
  <c r="AW4" i="1" s="1"/>
  <c r="N4" i="1"/>
  <c r="L4" i="1"/>
  <c r="BN4" i="1" s="1"/>
  <c r="J4" i="1"/>
  <c r="AS4" i="1"/>
  <c r="F4" i="1"/>
  <c r="D4" i="1"/>
  <c r="CB3" i="1"/>
  <c r="CA3" i="1"/>
  <c r="BY3" i="1"/>
  <c r="BW3" i="1"/>
  <c r="BU3" i="1"/>
  <c r="BS3" i="1"/>
  <c r="BQ3" i="1"/>
  <c r="BP3" i="1"/>
  <c r="BO3" i="1"/>
  <c r="BM3" i="1"/>
  <c r="BL3" i="1"/>
  <c r="BK3" i="1"/>
  <c r="BI3" i="1"/>
  <c r="BG3" i="1"/>
  <c r="BF3" i="1"/>
  <c r="BE3" i="1"/>
  <c r="BB3" i="1"/>
  <c r="AY3" i="1"/>
  <c r="AU3" i="1"/>
  <c r="AT3" i="1"/>
  <c r="AQ3" i="1"/>
  <c r="AE3" i="1"/>
  <c r="AB3" i="1"/>
  <c r="Z3" i="1"/>
  <c r="X3" i="1"/>
  <c r="V3" i="1"/>
  <c r="AZ3" i="1" s="1"/>
  <c r="T3" i="1"/>
  <c r="R3" i="1"/>
  <c r="BT3" i="1" s="1"/>
  <c r="P3" i="1"/>
  <c r="N3" i="1"/>
  <c r="AV3" i="1" s="1"/>
  <c r="L3" i="1"/>
  <c r="J3" i="1"/>
  <c r="H3" i="1"/>
  <c r="F3" i="1"/>
  <c r="AR3" i="1" s="1"/>
  <c r="Y2" i="1"/>
  <c r="W2" i="1"/>
  <c r="U2" i="1"/>
  <c r="S2" i="1"/>
  <c r="Q2" i="1"/>
  <c r="O2" i="1"/>
  <c r="BR12" i="1" s="1"/>
  <c r="M2" i="1"/>
  <c r="K2" i="1"/>
  <c r="I2" i="1"/>
  <c r="G2" i="1"/>
  <c r="BJ12" i="1" s="1"/>
  <c r="E2" i="1"/>
  <c r="C2" i="1"/>
  <c r="AR11" i="1" l="1"/>
  <c r="AU10" i="1"/>
  <c r="BJ4" i="1"/>
  <c r="AY7" i="1"/>
  <c r="AX3" i="1"/>
  <c r="BF11" i="1"/>
  <c r="BX10" i="1"/>
  <c r="BR4" i="1"/>
  <c r="BP7" i="1"/>
  <c r="AX6" i="1"/>
  <c r="AZ5" i="1"/>
  <c r="BL4" i="1"/>
  <c r="AT4" i="1"/>
  <c r="BT4" i="1"/>
  <c r="AX4" i="1"/>
  <c r="BH10" i="1"/>
  <c r="BH7" i="1"/>
  <c r="BP10" i="1"/>
  <c r="BP4" i="1"/>
  <c r="AV12" i="1"/>
  <c r="AV11" i="1"/>
  <c r="AV5" i="1"/>
  <c r="BX4" i="1"/>
  <c r="AZ8" i="1"/>
  <c r="BX7" i="1"/>
  <c r="H15" i="1"/>
  <c r="AJ5" i="1" s="1"/>
  <c r="AS3" i="1"/>
  <c r="BJ3" i="1"/>
  <c r="P15" i="1"/>
  <c r="AJ9" i="1" s="1"/>
  <c r="AW3" i="1"/>
  <c r="BR3" i="1"/>
  <c r="X15" i="1"/>
  <c r="AJ13" i="1" s="1"/>
  <c r="BA3" i="1"/>
  <c r="BZ3" i="1"/>
  <c r="BH3" i="1"/>
  <c r="BX3" i="1"/>
  <c r="AJ4" i="1"/>
  <c r="AQ5" i="1"/>
  <c r="BF5" i="1"/>
  <c r="AU5" i="1"/>
  <c r="BN5" i="1"/>
  <c r="AY5" i="1"/>
  <c r="BV5" i="1"/>
  <c r="CB4" i="1"/>
  <c r="BB4" i="1"/>
  <c r="J15" i="1"/>
  <c r="AJ6" i="1" s="1"/>
  <c r="R15" i="1"/>
  <c r="AJ10" i="1" s="1"/>
  <c r="Z15" i="1"/>
  <c r="AJ14" i="1" s="1"/>
  <c r="AR7" i="1"/>
  <c r="AZ7" i="1"/>
  <c r="AR9" i="1"/>
  <c r="BP9" i="1"/>
  <c r="BX9" i="1"/>
  <c r="AT10" i="1"/>
  <c r="CB10" i="1"/>
  <c r="BL11" i="1"/>
  <c r="AT11" i="1"/>
  <c r="BT11" i="1"/>
  <c r="AX11" i="1"/>
  <c r="CB11" i="1"/>
  <c r="BB11" i="1"/>
  <c r="BP13" i="1"/>
  <c r="D15" i="1"/>
  <c r="AJ3" i="1" s="1"/>
  <c r="BF4" i="1"/>
  <c r="BH6" i="1"/>
  <c r="BJ8" i="1"/>
  <c r="AS9" i="1"/>
  <c r="BF10" i="1"/>
  <c r="BV10" i="1"/>
  <c r="BR11" i="1"/>
  <c r="AQ12" i="1"/>
  <c r="L15" i="1"/>
  <c r="AJ7" i="1" s="1"/>
  <c r="T15" i="1"/>
  <c r="AJ11" i="1" s="1"/>
  <c r="BN3" i="1"/>
  <c r="BV3" i="1"/>
  <c r="AT5" i="1"/>
  <c r="AX5" i="1"/>
  <c r="BB5" i="1"/>
  <c r="AQ6" i="1"/>
  <c r="AU6" i="1"/>
  <c r="AY6" i="1"/>
  <c r="BJ7" i="1"/>
  <c r="BR7" i="1"/>
  <c r="BZ7" i="1"/>
  <c r="BX8" i="1"/>
  <c r="AW8" i="1"/>
  <c r="BN9" i="1"/>
  <c r="BZ9" i="1"/>
  <c r="AR10" i="1"/>
  <c r="AV10" i="1"/>
  <c r="BT10" i="1"/>
  <c r="BP11" i="1"/>
  <c r="BX11" i="1"/>
  <c r="BN11" i="1"/>
  <c r="BH12" i="1"/>
  <c r="BP12" i="1"/>
  <c r="BF12" i="1"/>
  <c r="BV12" i="1"/>
  <c r="AS13" i="1"/>
  <c r="BA13" i="1"/>
  <c r="BH13" i="1"/>
  <c r="BX13" i="1"/>
  <c r="AS14" i="1"/>
  <c r="BJ14" i="1"/>
  <c r="AW14" i="1"/>
  <c r="BR14" i="1"/>
  <c r="BA14" i="1"/>
  <c r="BZ14" i="1"/>
  <c r="BP6" i="1"/>
  <c r="BX6" i="1"/>
  <c r="F15" i="1"/>
  <c r="N15" i="1"/>
  <c r="AJ8" i="1" s="1"/>
  <c r="V15" i="1"/>
  <c r="AJ12" i="1" s="1"/>
  <c r="AT8" i="1"/>
  <c r="AX8" i="1"/>
  <c r="BB8" i="1"/>
  <c r="AG12" i="1" s="1"/>
  <c r="AI12" i="1" s="1"/>
  <c r="AQ9" i="1"/>
  <c r="AY9" i="1"/>
  <c r="BJ10" i="1"/>
  <c r="BR10" i="1"/>
  <c r="AF4" i="1" s="1"/>
  <c r="AS10" i="1"/>
  <c r="AW11" i="1"/>
  <c r="BJ11" i="1"/>
  <c r="BZ11" i="1"/>
  <c r="AT12" i="1"/>
  <c r="AX12" i="1"/>
  <c r="BB12" i="1"/>
  <c r="AQ13" i="1"/>
  <c r="AU13" i="1"/>
  <c r="AY13" i="1"/>
  <c r="AG11" i="1" l="1"/>
  <c r="AI11" i="1" s="1"/>
  <c r="AK11" i="1" s="1"/>
  <c r="AL11" i="1" s="1"/>
  <c r="AF6" i="1"/>
  <c r="AF8" i="1"/>
  <c r="AG10" i="1"/>
  <c r="AI10" i="1" s="1"/>
  <c r="AK10" i="1" s="1"/>
  <c r="AL10" i="1" s="1"/>
  <c r="AK12" i="1"/>
  <c r="AL12" i="1" s="1"/>
  <c r="AG13" i="1"/>
  <c r="AI13" i="1" s="1"/>
  <c r="AK13" i="1" s="1"/>
  <c r="AL13" i="1" s="1"/>
  <c r="AG14" i="1"/>
  <c r="AI14" i="1" s="1"/>
  <c r="AK14" i="1" s="1"/>
  <c r="AL14" i="1" s="1"/>
  <c r="AG9" i="1"/>
  <c r="AI9" i="1" s="1"/>
  <c r="AK9" i="1" s="1"/>
  <c r="AL9" i="1" s="1"/>
  <c r="AG3" i="1"/>
  <c r="AI3" i="1" s="1"/>
  <c r="AK3" i="1" s="1"/>
  <c r="AL3" i="1" s="1"/>
  <c r="AG8" i="1"/>
  <c r="AI8" i="1" s="1"/>
  <c r="AK8" i="1" s="1"/>
  <c r="AL8" i="1" s="1"/>
  <c r="AF14" i="1"/>
  <c r="AF7" i="1"/>
  <c r="AF3" i="1"/>
  <c r="AH3" i="1" s="1"/>
  <c r="AG4" i="1"/>
  <c r="AI4" i="1" s="1"/>
  <c r="AK4" i="1" s="1"/>
  <c r="AL4" i="1" s="1"/>
  <c r="AG7" i="1"/>
  <c r="AI7" i="1" s="1"/>
  <c r="AK7" i="1" s="1"/>
  <c r="AL7" i="1" s="1"/>
  <c r="AF10" i="1"/>
  <c r="AH10" i="1" s="1"/>
  <c r="AF12" i="1"/>
  <c r="AH12" i="1" s="1"/>
  <c r="AG6" i="1"/>
  <c r="AI6" i="1" s="1"/>
  <c r="AK6" i="1" s="1"/>
  <c r="AL6" i="1" s="1"/>
  <c r="AF5" i="1"/>
  <c r="AF9" i="1"/>
  <c r="AH9" i="1" s="1"/>
  <c r="AF11" i="1"/>
  <c r="AH11" i="1" s="1"/>
  <c r="AG5" i="1"/>
  <c r="AI5" i="1" s="1"/>
  <c r="AK5" i="1" s="1"/>
  <c r="AL5" i="1" s="1"/>
  <c r="AF13" i="1"/>
  <c r="AH13" i="1" l="1"/>
  <c r="AH5" i="1"/>
  <c r="AM7" i="1"/>
  <c r="AJ90" i="1" s="1"/>
  <c r="AH14" i="1"/>
  <c r="AM11" i="1"/>
  <c r="AM6" i="1"/>
  <c r="AM13" i="1"/>
  <c r="AM12" i="1"/>
  <c r="AM3" i="1"/>
  <c r="AH6" i="1"/>
  <c r="AH4" i="1"/>
  <c r="AM14" i="1"/>
  <c r="AM5" i="1"/>
  <c r="AM4" i="1"/>
  <c r="AM8" i="1"/>
  <c r="AH7" i="1"/>
  <c r="AM9" i="1"/>
  <c r="AM10" i="1"/>
  <c r="AH8" i="1"/>
  <c r="AJ61" i="1" l="1"/>
  <c r="AJ93" i="1"/>
  <c r="AJ91" i="1"/>
  <c r="AJ92" i="1"/>
  <c r="AJ66" i="1"/>
  <c r="AJ69" i="1"/>
  <c r="AJ74" i="1"/>
  <c r="AJ71" i="1"/>
  <c r="AJ72" i="1"/>
  <c r="AJ73" i="1"/>
  <c r="AJ80" i="1"/>
  <c r="AJ85" i="1"/>
  <c r="AJ88" i="1"/>
  <c r="AJ89" i="1"/>
  <c r="AJ94" i="1"/>
  <c r="AJ68" i="1"/>
  <c r="AJ59" i="1"/>
  <c r="AJ75" i="1"/>
  <c r="AJ95" i="1"/>
  <c r="AJ78" i="1"/>
  <c r="AJ60" i="1"/>
  <c r="AJ79" i="1"/>
  <c r="AJ65" i="1"/>
  <c r="AJ84" i="1"/>
  <c r="AJ62" i="1"/>
  <c r="AJ81" i="1"/>
  <c r="AJ63" i="1"/>
  <c r="AJ82" i="1"/>
  <c r="AJ64" i="1"/>
  <c r="AJ83" i="1"/>
  <c r="AJ70" i="1"/>
  <c r="AK93" i="1"/>
  <c r="AK89" i="1"/>
  <c r="AK83" i="1"/>
  <c r="AK79" i="1"/>
  <c r="AK73" i="1"/>
  <c r="AK69" i="1"/>
  <c r="AK64" i="1"/>
  <c r="AK92" i="1"/>
  <c r="AK88" i="1"/>
  <c r="AK82" i="1"/>
  <c r="AK78" i="1"/>
  <c r="AK72" i="1"/>
  <c r="AK68" i="1"/>
  <c r="AK63" i="1"/>
  <c r="AK59" i="1"/>
  <c r="AK95" i="1"/>
  <c r="AK91" i="1"/>
  <c r="AK85" i="1"/>
  <c r="AK81" i="1"/>
  <c r="AK75" i="1"/>
  <c r="AK71" i="1"/>
  <c r="AK66" i="1"/>
  <c r="AK62" i="1"/>
  <c r="AK94" i="1"/>
  <c r="AK90" i="1"/>
  <c r="AK84" i="1"/>
  <c r="AK80" i="1"/>
  <c r="AK74" i="1"/>
  <c r="AK70" i="1"/>
  <c r="AK65" i="1"/>
  <c r="AK61" i="1"/>
  <c r="AK60" i="1"/>
  <c r="AM95" i="1"/>
  <c r="AM91" i="1"/>
  <c r="AM85" i="1"/>
  <c r="AM81" i="1"/>
  <c r="AM75" i="1"/>
  <c r="AM71" i="1"/>
  <c r="AM66" i="1"/>
  <c r="AM94" i="1"/>
  <c r="AM90" i="1"/>
  <c r="AM84" i="1"/>
  <c r="AM80" i="1"/>
  <c r="AM74" i="1"/>
  <c r="AM70" i="1"/>
  <c r="AM65" i="1"/>
  <c r="AM61" i="1"/>
  <c r="AM93" i="1"/>
  <c r="AM89" i="1"/>
  <c r="AM83" i="1"/>
  <c r="AM79" i="1"/>
  <c r="AM73" i="1"/>
  <c r="AM69" i="1"/>
  <c r="AM64" i="1"/>
  <c r="AM60" i="1"/>
  <c r="AM92" i="1"/>
  <c r="AM88" i="1"/>
  <c r="AM82" i="1"/>
  <c r="AM78" i="1"/>
  <c r="AM72" i="1"/>
  <c r="AM68" i="1"/>
  <c r="AM63" i="1"/>
  <c r="AM59" i="1"/>
  <c r="AM62" i="1"/>
  <c r="AG93" i="1"/>
  <c r="AG89" i="1"/>
  <c r="AG83" i="1"/>
  <c r="AG79" i="1"/>
  <c r="AG73" i="1"/>
  <c r="AG69" i="1"/>
  <c r="AG92" i="1"/>
  <c r="AG88" i="1"/>
  <c r="AG82" i="1"/>
  <c r="AG78" i="1"/>
  <c r="AG72" i="1"/>
  <c r="AG68" i="1"/>
  <c r="AG63" i="1"/>
  <c r="AG95" i="1"/>
  <c r="AG91" i="1"/>
  <c r="AG85" i="1"/>
  <c r="AG81" i="1"/>
  <c r="AG75" i="1"/>
  <c r="AG71" i="1"/>
  <c r="AG66" i="1"/>
  <c r="AG62" i="1"/>
  <c r="AG94" i="1"/>
  <c r="AG90" i="1"/>
  <c r="AG84" i="1"/>
  <c r="AG80" i="1"/>
  <c r="AG74" i="1"/>
  <c r="AG70" i="1"/>
  <c r="AG65" i="1"/>
  <c r="AG61" i="1"/>
  <c r="AG64" i="1"/>
  <c r="AG60" i="1"/>
  <c r="AG59" i="1"/>
  <c r="AI95" i="1"/>
  <c r="AI91" i="1"/>
  <c r="AI85" i="1"/>
  <c r="AI81" i="1"/>
  <c r="AI75" i="1"/>
  <c r="AI71" i="1"/>
  <c r="AI66" i="1"/>
  <c r="AI94" i="1"/>
  <c r="AI90" i="1"/>
  <c r="AI84" i="1"/>
  <c r="AI80" i="1"/>
  <c r="AI74" i="1"/>
  <c r="AI70" i="1"/>
  <c r="AI65" i="1"/>
  <c r="AI61" i="1"/>
  <c r="AI93" i="1"/>
  <c r="AI89" i="1"/>
  <c r="AI83" i="1"/>
  <c r="AI79" i="1"/>
  <c r="AI73" i="1"/>
  <c r="AI69" i="1"/>
  <c r="AI64" i="1"/>
  <c r="AI60" i="1"/>
  <c r="AI92" i="1"/>
  <c r="AI88" i="1"/>
  <c r="AI82" i="1"/>
  <c r="AI78" i="1"/>
  <c r="AI72" i="1"/>
  <c r="AI68" i="1"/>
  <c r="AI63" i="1"/>
  <c r="AI59" i="1"/>
  <c r="AI62" i="1"/>
  <c r="AL92" i="1"/>
  <c r="AL88" i="1"/>
  <c r="AL82" i="1"/>
  <c r="AL78" i="1"/>
  <c r="AL72" i="1"/>
  <c r="AL68" i="1"/>
  <c r="AL95" i="1"/>
  <c r="AL91" i="1"/>
  <c r="AL85" i="1"/>
  <c r="AL81" i="1"/>
  <c r="AL75" i="1"/>
  <c r="AL71" i="1"/>
  <c r="AL66" i="1"/>
  <c r="AL62" i="1"/>
  <c r="AL94" i="1"/>
  <c r="AL90" i="1"/>
  <c r="AL84" i="1"/>
  <c r="AL80" i="1"/>
  <c r="AL74" i="1"/>
  <c r="AL70" i="1"/>
  <c r="AL65" i="1"/>
  <c r="AL61" i="1"/>
  <c r="AL93" i="1"/>
  <c r="AL89" i="1"/>
  <c r="AL83" i="1"/>
  <c r="AL79" i="1"/>
  <c r="AL73" i="1"/>
  <c r="AL69" i="1"/>
  <c r="AL64" i="1"/>
  <c r="AL60" i="1"/>
  <c r="AL63" i="1"/>
  <c r="AL59" i="1"/>
  <c r="AH92" i="1"/>
  <c r="AH88" i="1"/>
  <c r="AH82" i="1"/>
  <c r="AH78" i="1"/>
  <c r="AH72" i="1"/>
  <c r="AH68" i="1"/>
  <c r="AH95" i="1"/>
  <c r="AH91" i="1"/>
  <c r="AH85" i="1"/>
  <c r="AH81" i="1"/>
  <c r="AH75" i="1"/>
  <c r="AH71" i="1"/>
  <c r="AH66" i="1"/>
  <c r="AH62" i="1"/>
  <c r="AH94" i="1"/>
  <c r="AH90" i="1"/>
  <c r="AH84" i="1"/>
  <c r="AH80" i="1"/>
  <c r="AH74" i="1"/>
  <c r="AH70" i="1"/>
  <c r="AH65" i="1"/>
  <c r="AH61" i="1"/>
  <c r="AH93" i="1"/>
  <c r="AH89" i="1"/>
  <c r="AH83" i="1"/>
  <c r="AH79" i="1"/>
  <c r="AH73" i="1"/>
  <c r="AH69" i="1"/>
  <c r="AH64" i="1"/>
  <c r="AH60" i="1"/>
  <c r="AH59" i="1"/>
  <c r="AH63" i="1"/>
  <c r="AF94" i="1"/>
  <c r="AF90" i="1"/>
  <c r="AF84" i="1"/>
  <c r="AF80" i="1"/>
  <c r="AF74" i="1"/>
  <c r="AF70" i="1"/>
  <c r="AF65" i="1"/>
  <c r="AF93" i="1"/>
  <c r="AF89" i="1"/>
  <c r="AF83" i="1"/>
  <c r="AF79" i="1"/>
  <c r="AF73" i="1"/>
  <c r="AF69" i="1"/>
  <c r="AF64" i="1"/>
  <c r="AF60" i="1"/>
  <c r="AF92" i="1"/>
  <c r="AF88" i="1"/>
  <c r="AF82" i="1"/>
  <c r="AF78" i="1"/>
  <c r="AF72" i="1"/>
  <c r="AF68" i="1"/>
  <c r="AF63" i="1"/>
  <c r="AF95" i="1"/>
  <c r="AF91" i="1"/>
  <c r="AF85" i="1"/>
  <c r="AF81" i="1"/>
  <c r="AF75" i="1"/>
  <c r="AF71" i="1"/>
  <c r="AF66" i="1"/>
  <c r="AF62" i="1"/>
  <c r="AF61" i="1"/>
  <c r="AN11" i="1"/>
  <c r="AN12" i="1"/>
  <c r="AF59" i="1"/>
  <c r="AN9" i="1"/>
  <c r="AN8" i="1"/>
  <c r="AN4" i="1"/>
  <c r="AN14" i="1"/>
  <c r="AN5" i="1"/>
  <c r="AN13" i="1"/>
  <c r="AN10" i="1"/>
  <c r="AN6" i="1"/>
  <c r="AN7" i="1"/>
  <c r="AN3" i="1"/>
  <c r="AN64" i="1" l="1"/>
  <c r="AN83" i="1"/>
  <c r="AN82" i="1"/>
  <c r="AN72" i="1"/>
  <c r="AN92" i="1"/>
  <c r="AN73" i="1"/>
  <c r="AN93" i="1"/>
  <c r="AN71" i="1"/>
  <c r="AN91" i="1"/>
  <c r="AN80" i="1"/>
  <c r="AN61" i="1"/>
  <c r="E30" i="1"/>
  <c r="C30" i="1"/>
  <c r="I30" i="1"/>
  <c r="B30" i="1"/>
  <c r="E22" i="1"/>
  <c r="C22" i="1"/>
  <c r="I22" i="1"/>
  <c r="B22" i="1"/>
  <c r="E26" i="1"/>
  <c r="C26" i="1"/>
  <c r="I26" i="1"/>
  <c r="B26" i="1"/>
  <c r="AN75" i="1"/>
  <c r="AN95" i="1"/>
  <c r="AN78" i="1"/>
  <c r="AN60" i="1"/>
  <c r="AN79" i="1"/>
  <c r="AN65" i="1"/>
  <c r="AN84" i="1"/>
  <c r="E28" i="1"/>
  <c r="C28" i="1"/>
  <c r="I28" i="1"/>
  <c r="B28" i="1"/>
  <c r="E24" i="1"/>
  <c r="C24" i="1"/>
  <c r="I24" i="1"/>
  <c r="B24" i="1"/>
  <c r="E23" i="1"/>
  <c r="C23" i="1"/>
  <c r="I23" i="1"/>
  <c r="B23" i="1"/>
  <c r="E31" i="1"/>
  <c r="C31" i="1"/>
  <c r="I31" i="1"/>
  <c r="B31" i="1"/>
  <c r="AN59" i="1"/>
  <c r="AN62" i="1"/>
  <c r="AN81" i="1"/>
  <c r="AN63" i="1"/>
  <c r="AN70" i="1"/>
  <c r="AN90" i="1"/>
  <c r="E20" i="1"/>
  <c r="C20" i="1"/>
  <c r="I20" i="1"/>
  <c r="B20" i="1"/>
  <c r="E25" i="1"/>
  <c r="C25" i="1"/>
  <c r="I25" i="1"/>
  <c r="B25" i="1"/>
  <c r="E27" i="1"/>
  <c r="C27" i="1"/>
  <c r="I27" i="1"/>
  <c r="B27" i="1"/>
  <c r="E21" i="1"/>
  <c r="C21" i="1"/>
  <c r="I21" i="1"/>
  <c r="B21" i="1"/>
  <c r="E29" i="1"/>
  <c r="C29" i="1"/>
  <c r="I29" i="1"/>
  <c r="B29" i="1"/>
  <c r="AN66" i="1"/>
  <c r="AN85" i="1"/>
  <c r="AN68" i="1"/>
  <c r="AN88" i="1"/>
  <c r="AN69" i="1"/>
  <c r="AN89" i="1"/>
  <c r="AN74" i="1"/>
  <c r="AN94" i="1"/>
  <c r="O31" i="1" l="1"/>
  <c r="O23" i="1"/>
  <c r="O24" i="1"/>
  <c r="O28" i="1"/>
  <c r="O26" i="1"/>
  <c r="O22" i="1"/>
  <c r="O30" i="1"/>
  <c r="K29" i="1"/>
  <c r="M29" i="1" s="1"/>
  <c r="G29" i="1"/>
  <c r="K21" i="1"/>
  <c r="M21" i="1" s="1"/>
  <c r="G21" i="1"/>
  <c r="K27" i="1"/>
  <c r="M27" i="1" s="1"/>
  <c r="G27" i="1"/>
  <c r="K25" i="1"/>
  <c r="M25" i="1" s="1"/>
  <c r="G25" i="1"/>
  <c r="K20" i="1"/>
  <c r="M20" i="1" s="1"/>
  <c r="G20" i="1"/>
  <c r="O29" i="1"/>
  <c r="O21" i="1"/>
  <c r="O27" i="1"/>
  <c r="O25" i="1"/>
  <c r="O20" i="1"/>
  <c r="K26" i="1"/>
  <c r="M26" i="1" s="1"/>
  <c r="G26" i="1"/>
  <c r="K22" i="1"/>
  <c r="M22" i="1" s="1"/>
  <c r="G22" i="1"/>
  <c r="K30" i="1"/>
  <c r="M30" i="1" s="1"/>
  <c r="G30" i="1"/>
  <c r="K31" i="1"/>
  <c r="M31" i="1" s="1"/>
  <c r="G31" i="1"/>
  <c r="K23" i="1"/>
  <c r="M23" i="1" s="1"/>
  <c r="G23" i="1"/>
  <c r="K24" i="1"/>
  <c r="M24" i="1" s="1"/>
  <c r="G24" i="1"/>
  <c r="K28" i="1"/>
  <c r="M28" i="1" s="1"/>
  <c r="G28" i="1"/>
</calcChain>
</file>

<file path=xl/sharedStrings.xml><?xml version="1.0" encoding="utf-8"?>
<sst xmlns="http://schemas.openxmlformats.org/spreadsheetml/2006/main" count="731" uniqueCount="379">
  <si>
    <t>Division One Results</t>
  </si>
  <si>
    <t>Away team</t>
  </si>
  <si>
    <t>home points</t>
  </si>
  <si>
    <t>name</t>
  </si>
  <si>
    <t>played</t>
  </si>
  <si>
    <t>wins</t>
  </si>
  <si>
    <t>lost</t>
  </si>
  <si>
    <t>win points</t>
  </si>
  <si>
    <t>points</t>
  </si>
  <si>
    <t xml:space="preserve">total </t>
  </si>
  <si>
    <t>Adjusted Points</t>
  </si>
  <si>
    <t>rank</t>
  </si>
  <si>
    <t>offset</t>
  </si>
  <si>
    <t>Winners</t>
  </si>
  <si>
    <t>This table determines from the results table if a game has been played and who the winner was</t>
  </si>
  <si>
    <t>This table determines from the results table if a game has been played and identifies the participants</t>
  </si>
  <si>
    <t>Home team</t>
  </si>
  <si>
    <t>Black Horse</t>
  </si>
  <si>
    <t>Nelson</t>
  </si>
  <si>
    <t>Builders</t>
  </si>
  <si>
    <t>Exchequers</t>
  </si>
  <si>
    <t>Evicted</t>
  </si>
  <si>
    <t>Jokers</t>
  </si>
  <si>
    <t>Legionnaires</t>
  </si>
  <si>
    <t>PBCC</t>
  </si>
  <si>
    <t>Steamers</t>
  </si>
  <si>
    <t>SCCC</t>
  </si>
  <si>
    <t>3HS</t>
  </si>
  <si>
    <t>No Game</t>
  </si>
  <si>
    <t>away points</t>
  </si>
  <si>
    <t>Div One League Table</t>
  </si>
  <si>
    <t>won</t>
  </si>
  <si>
    <t>legs for</t>
  </si>
  <si>
    <t>leg agst</t>
  </si>
  <si>
    <t>diff</t>
  </si>
  <si>
    <r>
      <rPr>
        <b/>
        <sz val="12"/>
        <color rgb="FF55308D"/>
        <rFont val="Lucida Sans Unicode"/>
        <family val="2"/>
        <charset val="1"/>
      </rPr>
      <t xml:space="preserve">Division One
</t>
    </r>
    <r>
      <rPr>
        <b/>
        <sz val="12"/>
        <rFont val="Lucida Sans Unicode"/>
        <family val="2"/>
        <charset val="1"/>
      </rPr>
      <t>Last Changed</t>
    </r>
  </si>
  <si>
    <t>Last changed</t>
  </si>
  <si>
    <t xml:space="preserve"> </t>
  </si>
  <si>
    <t>left column = home team</t>
  </si>
  <si>
    <t>Points</t>
  </si>
  <si>
    <t xml:space="preserve">1 point per legs won plus </t>
  </si>
  <si>
    <t>2 points for each win.</t>
  </si>
  <si>
    <t>bonus points</t>
  </si>
  <si>
    <t>=</t>
  </si>
  <si>
    <t>Mike Russle Cup Prelim</t>
  </si>
  <si>
    <t>Teams play each other once. Top two teams go through to MR Cup proper, plus highest two teams.</t>
  </si>
  <si>
    <t>Group One</t>
  </si>
  <si>
    <t>BH</t>
  </si>
  <si>
    <t>Group Two</t>
  </si>
  <si>
    <t>Lord Nelson</t>
  </si>
  <si>
    <t>Group Three</t>
  </si>
  <si>
    <t>Top two</t>
  </si>
  <si>
    <t>2 highest</t>
  </si>
  <si>
    <t>Mike Russle Cup</t>
  </si>
  <si>
    <t>Round 1 26 Jan 26</t>
  </si>
  <si>
    <t>Semi Finals Mar 9 2026</t>
  </si>
  <si>
    <t>Final June 8</t>
  </si>
  <si>
    <t>Venue:  
Lord Nelson</t>
  </si>
  <si>
    <r>
      <rPr>
        <sz val="20"/>
        <color rgb="FFFCF305"/>
        <rFont val="Lucida Sans Unicode"/>
        <family val="2"/>
        <charset val="1"/>
      </rPr>
      <t xml:space="preserve">Jim Elleston Trophy - </t>
    </r>
    <r>
      <rPr>
        <sz val="11"/>
        <color rgb="FFFCF305"/>
        <rFont val="Lucida Sans Unicode"/>
        <family val="2"/>
        <charset val="1"/>
      </rPr>
      <t xml:space="preserve">1st Round Mike Russle Cup Losers </t>
    </r>
  </si>
  <si>
    <t>Semi Finals Mar 9</t>
  </si>
  <si>
    <t>Venue: TBA</t>
  </si>
  <si>
    <t>Original Date</t>
  </si>
  <si>
    <t>Competition</t>
  </si>
  <si>
    <t xml:space="preserve">home team </t>
  </si>
  <si>
    <t>away team</t>
  </si>
  <si>
    <t>date arranged /played</t>
  </si>
  <si>
    <t>actual result</t>
  </si>
  <si>
    <t>home</t>
  </si>
  <si>
    <t>away</t>
  </si>
  <si>
    <t>Div 1</t>
  </si>
  <si>
    <t>This shows any games which it has not been possible to play on the due date</t>
  </si>
  <si>
    <t>Cup</t>
  </si>
  <si>
    <t>Exch</t>
  </si>
  <si>
    <t>year</t>
  </si>
  <si>
    <t>Elleston Trophy</t>
  </si>
  <si>
    <t xml:space="preserve">Shield Final </t>
  </si>
  <si>
    <t xml:space="preserve">Singles </t>
  </si>
  <si>
    <t>Pairs</t>
  </si>
  <si>
    <t>AGM</t>
  </si>
  <si>
    <t>2025/26</t>
  </si>
  <si>
    <t>EBRBL</t>
  </si>
  <si>
    <t>2024/25</t>
  </si>
  <si>
    <t>Old Owens</t>
  </si>
  <si>
    <t>Builders (Barnet)</t>
  </si>
  <si>
    <t>2023/24</t>
  </si>
  <si>
    <t>Builders (LH)</t>
  </si>
  <si>
    <t>BSCA</t>
  </si>
  <si>
    <t>2022/23</t>
  </si>
  <si>
    <t>POW</t>
  </si>
  <si>
    <t>-</t>
  </si>
  <si>
    <t>3 HS</t>
  </si>
  <si>
    <t>2021/22</t>
  </si>
  <si>
    <t>Kitcheners</t>
  </si>
  <si>
    <t>Black horse</t>
  </si>
  <si>
    <t>2020/21</t>
  </si>
  <si>
    <t>Season cancelled due to the ongoing issue of Corona Virus</t>
  </si>
  <si>
    <t>2019/20</t>
  </si>
  <si>
    <t>Season abandoned due to the onset of Corona Virus in March 2020</t>
  </si>
  <si>
    <t>2018/9</t>
  </si>
  <si>
    <t>St Stephens</t>
  </si>
  <si>
    <t>Chequers</t>
  </si>
  <si>
    <t>2017/8</t>
  </si>
  <si>
    <t>Owens</t>
  </si>
  <si>
    <t>Mitre</t>
  </si>
  <si>
    <t>2016/7</t>
  </si>
  <si>
    <t>Woodhouse</t>
  </si>
  <si>
    <t>Sebright</t>
  </si>
  <si>
    <t>2015/6</t>
  </si>
  <si>
    <t>Bell</t>
  </si>
  <si>
    <t>2014/5</t>
  </si>
  <si>
    <t>BCC</t>
  </si>
  <si>
    <t>2013/4</t>
  </si>
  <si>
    <t>2012/3</t>
  </si>
  <si>
    <t>Green Monks</t>
  </si>
  <si>
    <t>Plough</t>
  </si>
  <si>
    <t>Railway Bell</t>
  </si>
  <si>
    <t>2011/2</t>
  </si>
  <si>
    <t>2010/1</t>
  </si>
  <si>
    <t>PBRBL</t>
  </si>
  <si>
    <t>Players</t>
  </si>
  <si>
    <t>Alex</t>
  </si>
  <si>
    <t>2008/9</t>
  </si>
  <si>
    <t>???</t>
  </si>
  <si>
    <t>2007/8</t>
  </si>
  <si>
    <t>2006/7</t>
  </si>
  <si>
    <t>2005/6</t>
  </si>
  <si>
    <t>AMC</t>
  </si>
  <si>
    <t>2004/5</t>
  </si>
  <si>
    <t>2003/4</t>
  </si>
  <si>
    <t>Since 2011, it was agreed that the 5 finals be rotated amongst the teams. The Black Horse and OHB indicated they did not wish to be considered as a finals venue.</t>
  </si>
  <si>
    <t>Year</t>
  </si>
  <si>
    <t>No</t>
  </si>
  <si>
    <t xml:space="preserve">Div 2 </t>
  </si>
  <si>
    <t>MR Cup</t>
  </si>
  <si>
    <t xml:space="preserve">Elleston </t>
  </si>
  <si>
    <t>Shield A</t>
  </si>
  <si>
    <t>Shield B</t>
  </si>
  <si>
    <t>Shield C</t>
  </si>
  <si>
    <t>Shield D</t>
  </si>
  <si>
    <t>Hempstead</t>
  </si>
  <si>
    <t>Singles</t>
  </si>
  <si>
    <t>1984/5</t>
  </si>
  <si>
    <t>Builders A</t>
  </si>
  <si>
    <t>1985/6</t>
  </si>
  <si>
    <t>Dukes</t>
  </si>
  <si>
    <t>1986/7</t>
  </si>
  <si>
    <t>1987/8</t>
  </si>
  <si>
    <t>1988/9</t>
  </si>
  <si>
    <t>1989/0</t>
  </si>
  <si>
    <t>1990/1</t>
  </si>
  <si>
    <t>1991/2</t>
  </si>
  <si>
    <t>1992/3</t>
  </si>
  <si>
    <t>1993/4</t>
  </si>
  <si>
    <t>1994/5</t>
  </si>
  <si>
    <t>EBUS</t>
  </si>
  <si>
    <t>1995/6</t>
  </si>
  <si>
    <t>Bridge</t>
  </si>
  <si>
    <t>1996/7</t>
  </si>
  <si>
    <t>1997/8</t>
  </si>
  <si>
    <t>1998/9</t>
  </si>
  <si>
    <t>Old Ford</t>
  </si>
  <si>
    <t>1999/0</t>
  </si>
  <si>
    <t>2000/1</t>
  </si>
  <si>
    <t>2001/2</t>
  </si>
  <si>
    <t>2002/3</t>
  </si>
  <si>
    <t>Barnet C Club</t>
  </si>
  <si>
    <r>
      <rPr>
        <sz val="10"/>
        <color rgb="FF000000"/>
        <rFont val="Lucida Sans Unicode"/>
        <family val="2"/>
        <charset val="1"/>
      </rPr>
      <t>Black Horse</t>
    </r>
    <r>
      <rPr>
        <sz val="10"/>
        <color rgb="FF000000"/>
        <rFont val="Times New Roman"/>
        <family val="1"/>
        <charset val="1"/>
      </rPr>
      <t xml:space="preserve"> </t>
    </r>
  </si>
  <si>
    <t xml:space="preserve">Carol Donkin </t>
  </si>
  <si>
    <t>Andy Heath/ Gerry Nichols (GM)</t>
  </si>
  <si>
    <t>Kitchener</t>
  </si>
  <si>
    <t xml:space="preserve">Builders </t>
  </si>
  <si>
    <r>
      <rPr>
        <sz val="10"/>
        <color rgb="FF000000"/>
        <rFont val="Lucida Sans Unicode"/>
        <family val="2"/>
        <charset val="1"/>
      </rPr>
      <t>Players</t>
    </r>
    <r>
      <rPr>
        <sz val="10"/>
        <color rgb="FF000000"/>
        <rFont val="Times New Roman"/>
        <family val="1"/>
        <charset val="1"/>
      </rPr>
      <t xml:space="preserve"> </t>
    </r>
  </si>
  <si>
    <t>Bob Whitlam (Alex)</t>
  </si>
  <si>
    <t>Harry Clinch/Peter Morrison (PBRBL)</t>
  </si>
  <si>
    <t>Mick Brennan/Grolsch (PBRBL)</t>
  </si>
  <si>
    <t>Alexandra</t>
  </si>
  <si>
    <t>Graham Cope (Chequers)</t>
  </si>
  <si>
    <t>Sally Gunning/Ian Anderson (Jokers)</t>
  </si>
  <si>
    <t xml:space="preserve">The Players </t>
  </si>
  <si>
    <t>Ian Anderson (Jokers)</t>
  </si>
  <si>
    <t>C Horn/Dennis Soer (BSCA)</t>
  </si>
  <si>
    <t>not played</t>
  </si>
  <si>
    <t>Leslie Camp (Builders)</t>
  </si>
  <si>
    <t>Roy Metslaar (Players)</t>
  </si>
  <si>
    <t>Fred Beech/Linda Bailey (players)</t>
  </si>
  <si>
    <t>2009/1</t>
  </si>
  <si>
    <t>Paul Englefield (Chequers)</t>
  </si>
  <si>
    <t>Mick Smith/Gallagher (Alex)</t>
  </si>
  <si>
    <t>Jim Paul (Plough)</t>
  </si>
  <si>
    <t>Mick Callighan/Brian Leighton (Plough)</t>
  </si>
  <si>
    <t>Linda Bailey (Players)</t>
  </si>
  <si>
    <t xml:space="preserve">Warwick Bell/ Christine Bezani (BH) </t>
  </si>
  <si>
    <t>Terry Down (EBRBL)</t>
  </si>
  <si>
    <t xml:space="preserve">Alan Seager (Railway Bell) </t>
  </si>
  <si>
    <t xml:space="preserve">Peter Morrison/Marion Pearce (BCC) </t>
  </si>
  <si>
    <t xml:space="preserve">Players </t>
  </si>
  <si>
    <r>
      <rPr>
        <sz val="10"/>
        <rFont val="Lucida Sans Unicode"/>
        <family val="2"/>
        <charset val="1"/>
      </rPr>
      <t>Chris Lowe (Woodhouse)</t>
    </r>
    <r>
      <rPr>
        <b/>
        <sz val="10"/>
        <rFont val="Lucida Sans Unicode"/>
        <family val="2"/>
        <charset val="1"/>
      </rPr>
      <t xml:space="preserve"> </t>
    </r>
  </si>
  <si>
    <t>Paul Lane/Sue Newton-Short (PBCC)</t>
  </si>
  <si>
    <t xml:space="preserve">Peter Brewster (Kitch) </t>
  </si>
  <si>
    <t xml:space="preserve">R Burton/P Mulligan (Mitre) </t>
  </si>
  <si>
    <t>Ron Masters (SCCC)</t>
  </si>
  <si>
    <t>Doug Read/Gill Smith (Kitch)</t>
  </si>
  <si>
    <t>White Hart</t>
  </si>
  <si>
    <t>Prince of Wales</t>
  </si>
  <si>
    <t>Ian Saunders (Mitre)</t>
  </si>
  <si>
    <t>Alan Delarue &amp; I Buntings (Kitch)</t>
  </si>
  <si>
    <t xml:space="preserve">Mike Teale (Chequers) </t>
  </si>
  <si>
    <t>Les Berry/Linda Lawless (SCCC)</t>
  </si>
  <si>
    <t>2019/0</t>
  </si>
  <si>
    <t>season cancelled due to Corona virus</t>
  </si>
  <si>
    <t>2020/1</t>
  </si>
  <si>
    <t>2021/2</t>
  </si>
  <si>
    <t xml:space="preserve">M Brennan/M Teale (Exchq) </t>
  </si>
  <si>
    <t>2022/3</t>
  </si>
  <si>
    <t>Chris Cameron (BH)</t>
  </si>
  <si>
    <t>Chris Cameron/Roy Metslaar (BH)</t>
  </si>
  <si>
    <t>2023/4</t>
  </si>
  <si>
    <t>Lez Steed (Jokers)</t>
  </si>
  <si>
    <t xml:space="preserve">C Cushen/J Paul (SCCC) </t>
  </si>
  <si>
    <t>2024/5</t>
  </si>
  <si>
    <t xml:space="preserve">Alan Bullock (Steamers)  </t>
  </si>
  <si>
    <t xml:space="preserve">C Hale/J Allen (BH) </t>
  </si>
  <si>
    <t>2025/6</t>
  </si>
  <si>
    <t>2026/7</t>
  </si>
  <si>
    <t>2027/8</t>
  </si>
  <si>
    <t>2028/9</t>
  </si>
  <si>
    <t>2029/0</t>
  </si>
  <si>
    <t>2030/1</t>
  </si>
  <si>
    <t>2031/2</t>
  </si>
  <si>
    <t>2032/3</t>
  </si>
  <si>
    <t>2033/4</t>
  </si>
  <si>
    <t>2034/5</t>
  </si>
  <si>
    <t>2035/6</t>
  </si>
  <si>
    <r>
      <rPr>
        <sz val="22"/>
        <color rgb="FF800000"/>
        <rFont val="Lucida Sans Unicode"/>
        <family val="1"/>
        <charset val="1"/>
      </rPr>
      <t xml:space="preserve">Pairs 2025/26
</t>
    </r>
    <r>
      <rPr>
        <b/>
        <sz val="14"/>
        <color rgb="FFFF0000"/>
        <rFont val="Lucida Sans Unicode"/>
        <family val="1"/>
        <charset val="1"/>
      </rPr>
      <t xml:space="preserve">8pm </t>
    </r>
    <r>
      <rPr>
        <sz val="14"/>
        <color rgb="FF003300"/>
        <rFont val="Lucida Sans Unicode"/>
        <family val="1"/>
        <charset val="1"/>
      </rPr>
      <t>Monday 2</t>
    </r>
    <r>
      <rPr>
        <vertAlign val="superscript"/>
        <sz val="14"/>
        <color rgb="FF003300"/>
        <rFont val="Lucida Sans Unicode"/>
        <family val="1"/>
        <charset val="1"/>
      </rPr>
      <t>nd</t>
    </r>
    <r>
      <rPr>
        <sz val="14"/>
        <color rgb="FF003300"/>
        <rFont val="Lucida Sans Unicode"/>
        <family val="1"/>
        <charset val="1"/>
      </rPr>
      <t xml:space="preserve"> February 2026
</t>
    </r>
    <r>
      <rPr>
        <sz val="10"/>
        <color rgb="FF003300"/>
        <rFont val="Lucida Sans Unicode"/>
        <family val="1"/>
        <charset val="1"/>
      </rPr>
      <t xml:space="preserve">Only those confirmed in </t>
    </r>
    <r>
      <rPr>
        <sz val="10"/>
        <color rgb="FFFF0000"/>
        <rFont val="Lucida Sans Unicode"/>
        <family val="1"/>
        <charset val="1"/>
      </rPr>
      <t>red</t>
    </r>
  </si>
  <si>
    <t>Please ensure the names are drawn at 8pm promptly. Anyone who is not present can be included but must be at the venue before 8:15pm to play</t>
  </si>
  <si>
    <t>venues</t>
  </si>
  <si>
    <t>Steamers (EBRBL)</t>
  </si>
  <si>
    <t>L Berry/L Lawless (SCCC)</t>
  </si>
  <si>
    <t>S Chadwick &amp; D Thomson (Evt)</t>
  </si>
  <si>
    <t>D Read/Gill (Legion)</t>
  </si>
  <si>
    <t>C Dye/A Brunning (Exchq)</t>
  </si>
  <si>
    <t>Evicted (EBRBL)</t>
  </si>
  <si>
    <t>L Bailey/J Scott (Exchq)</t>
  </si>
  <si>
    <t>A Bullock/M Smith (Steam)</t>
  </si>
  <si>
    <t>L Chesson/D Redington (Exch)</t>
  </si>
  <si>
    <t>R McCaig/W   Bell (BH)</t>
  </si>
  <si>
    <t>Legion (EBRBL)</t>
  </si>
  <si>
    <t>Exch (Builders LH)</t>
  </si>
  <si>
    <t xml:space="preserve">B McKenzie/M Hall (PBCC) </t>
  </si>
  <si>
    <t>J Paul /C Cushen (SCCC)</t>
  </si>
  <si>
    <t>S Ellis/P Campbell (Evicted)</t>
  </si>
  <si>
    <t>S Green/D Radford (Jokers)</t>
  </si>
  <si>
    <t>R Guest/I Bunting (Evicted)</t>
  </si>
  <si>
    <t>D Hill/I White (Builders)</t>
  </si>
  <si>
    <t>M Cavalini/ J Drews (PBCC)</t>
  </si>
  <si>
    <t>Builders (NB)</t>
  </si>
  <si>
    <t>S Naughten/R Read (Nelson)</t>
  </si>
  <si>
    <t>Three Horseshoes</t>
  </si>
  <si>
    <t>G Read/P Dinner (Legion)</t>
  </si>
  <si>
    <t>S Newton-Short/P Lane (PBCC)</t>
  </si>
  <si>
    <t>P Estell/M Wortley (Builders)</t>
  </si>
  <si>
    <t>J/A Weatherby (3HS)</t>
  </si>
  <si>
    <t>S Naughten/A Boland (Nelson)</t>
  </si>
  <si>
    <t>P Grant/D Sparrow (Exch)</t>
  </si>
  <si>
    <t>H Smith/ P Brewster (Evicted)</t>
  </si>
  <si>
    <t>M Teale/M Brennan (Exch)</t>
  </si>
  <si>
    <t>E Gullon/A Seagar (Steam)</t>
  </si>
  <si>
    <t>C Cameron/C Hale (BH)</t>
  </si>
  <si>
    <t>C Rogers/B Whitlam (Steam)</t>
  </si>
  <si>
    <t>G Cope/J Clark (Jokers)</t>
  </si>
  <si>
    <t>K Webb/B Massey (jokers)</t>
  </si>
  <si>
    <t>L Gordon/T Barnett (Leg)</t>
  </si>
  <si>
    <t>N Appleyard/K Allen (Leg)</t>
  </si>
  <si>
    <t>J Anderson/S Navsey (PBCC)</t>
  </si>
  <si>
    <r>
      <rPr>
        <b/>
        <sz val="10"/>
        <color rgb="FF2A6099"/>
        <rFont val="Lucida Sans Unicode"/>
        <charset val="1"/>
      </rPr>
      <t>1</t>
    </r>
    <r>
      <rPr>
        <b/>
        <vertAlign val="superscript"/>
        <sz val="10"/>
        <color rgb="FF2A6099"/>
        <rFont val="Lucida Sans Unicode"/>
        <family val="1"/>
        <charset val="1"/>
      </rPr>
      <t>st</t>
    </r>
    <r>
      <rPr>
        <b/>
        <sz val="10"/>
        <color rgb="FF2A6099"/>
        <rFont val="Lucida Sans Unicode"/>
        <charset val="1"/>
      </rPr>
      <t xml:space="preserve"> Round</t>
    </r>
  </si>
  <si>
    <t>Semi Final</t>
  </si>
  <si>
    <t>Final</t>
  </si>
  <si>
    <t>Singles 2025/26
Only those in RED are confirmed</t>
  </si>
  <si>
    <r>
      <rPr>
        <b/>
        <sz val="14"/>
        <color rgb="FFFF0000"/>
        <rFont val="Lucida Sans Unicode"/>
        <family val="1"/>
        <charset val="1"/>
      </rPr>
      <t xml:space="preserve">8pm </t>
    </r>
    <r>
      <rPr>
        <sz val="14"/>
        <color rgb="FF003300"/>
        <rFont val="Lucida Sans Unicode"/>
        <family val="1"/>
        <charset val="1"/>
      </rPr>
      <t>Monday 24</t>
    </r>
    <r>
      <rPr>
        <vertAlign val="superscript"/>
        <sz val="14"/>
        <color rgb="FF003300"/>
        <rFont val="Lucida Sans Unicode"/>
        <family val="1"/>
        <charset val="1"/>
      </rPr>
      <t xml:space="preserve">th </t>
    </r>
    <r>
      <rPr>
        <sz val="14"/>
        <color rgb="FF003300"/>
        <rFont val="Lucida Sans Unicode"/>
        <family val="1"/>
        <charset val="1"/>
      </rPr>
      <t xml:space="preserve">November 2025 </t>
    </r>
  </si>
  <si>
    <t>Darren Thompson  (Evicted)</t>
  </si>
  <si>
    <t>Graham Pearce  (Nelson)</t>
  </si>
  <si>
    <t>Cliff Dye (Exchequers)</t>
  </si>
  <si>
    <t>Warwick Bell (BH)</t>
  </si>
  <si>
    <t>To allow as many people to play in the singles, there are often more than eight players at each venue. The draw should be made (at 8pm) using the players above for each venue. If more than 8 players are attending, a qualifying round should be drawn which results in 8 players/pairs for the 1st round proper. For example, if 12 players are present, 4 players need to be eliminated from a “qualifying round”. Therefore 8 players should be drawn from the 12 and play off, leaving the 4 qualifiers plus the 4 not drawn. For odd numbers, the first person drawn will proceed with a “bye”. If anyone does not attend prior to the 8.15pm cut-off, they will be eliminated and their opponents will proceed with a bye. If less than 8 players/pairs are present, a number of byes will be required to be drawn.</t>
  </si>
  <si>
    <t>Linda Lawless (SCCC)</t>
  </si>
  <si>
    <t>Bob Whitlam (Steamers)</t>
  </si>
  <si>
    <t>Ros Enright (PBCC)</t>
  </si>
  <si>
    <t>Paul Lane (PBCC)</t>
  </si>
  <si>
    <t>Chris Hale (BH)</t>
  </si>
  <si>
    <t>Peter Brewster (Evicted)</t>
  </si>
  <si>
    <t>Ron McCaig (BH)</t>
  </si>
  <si>
    <t>Les Chesson (Exchequers)</t>
  </si>
  <si>
    <t>Bob McKenzie (PBCC)</t>
  </si>
  <si>
    <t>Arthur Owen (BH)</t>
  </si>
  <si>
    <t>Bill Massey (Jokers)</t>
  </si>
  <si>
    <t>Mike Teale (Exchequers)</t>
  </si>
  <si>
    <t>Tom Bailey (Builders)</t>
  </si>
  <si>
    <t>John Drews (PBCC)</t>
  </si>
  <si>
    <t>Linda Bailey (Exchequers)</t>
  </si>
  <si>
    <t>Sue green (Jokers)</t>
  </si>
  <si>
    <t>Eddie Gullon (Steamers)</t>
  </si>
  <si>
    <t>Peter Estall (Builders)</t>
  </si>
  <si>
    <t>Eve Jackson (Exchequers)</t>
  </si>
  <si>
    <t>Ken Allen (Legion)</t>
  </si>
  <si>
    <t>Pauline Dinner (Legion)</t>
  </si>
  <si>
    <t>Alex Bunning (Exchequers)</t>
  </si>
  <si>
    <t>Ken Webb (Jokers)</t>
  </si>
  <si>
    <t>Alan Boland  (Nelson)</t>
  </si>
  <si>
    <t>Graeme Cope (Jokers)</t>
  </si>
  <si>
    <t>Doug Read (Legionnaires)</t>
  </si>
  <si>
    <t>Mick Wortley (Builders)</t>
  </si>
  <si>
    <t>James Weatherby  (3HS)</t>
  </si>
  <si>
    <t>Sue Newton-Short (PBCC)</t>
  </si>
  <si>
    <t>Di Radford (Jokers)</t>
  </si>
  <si>
    <t>John Allen (BH)</t>
  </si>
  <si>
    <t>David McDonnell (SCCC)</t>
  </si>
  <si>
    <t>Howard Smith (Evicted)</t>
  </si>
  <si>
    <t>Mike Cavalini (PBCC)</t>
  </si>
  <si>
    <t>Steve Navesy (PBCC)</t>
  </si>
  <si>
    <t>Sue Ellis (Evicted)</t>
  </si>
  <si>
    <t>Roy Metselaar (BH)</t>
  </si>
  <si>
    <t>Jim Paul (SCCC)</t>
  </si>
  <si>
    <t>Ruth Guest (Evicted)</t>
  </si>
  <si>
    <t>Alan Seagar (Steamers)</t>
  </si>
  <si>
    <t>John Anderson (PBCC)</t>
  </si>
  <si>
    <t>Steve Chadwick (Evicted)</t>
  </si>
  <si>
    <t>Mick Smith (Steamers)</t>
  </si>
  <si>
    <t>Dani Holliday (Builders)</t>
  </si>
  <si>
    <t>Kevin Gibbs (SCCC)</t>
  </si>
  <si>
    <t>Dave Sparrow (Exchequers)</t>
  </si>
  <si>
    <t>Micky Field (Nelson)</t>
  </si>
  <si>
    <t>Mick Brennan (Exchequers)</t>
  </si>
  <si>
    <t>Paul Grant (Exchequers)</t>
  </si>
  <si>
    <t>Richard Read (Nelson)</t>
  </si>
  <si>
    <t>Tina Barnett (Legion)</t>
  </si>
  <si>
    <t>Andy Nash (Jokers)</t>
  </si>
  <si>
    <t>Tim Coyte (Nelson)</t>
  </si>
  <si>
    <t>Seamus Naughton (Nelson)</t>
  </si>
  <si>
    <t>Alan Weatherby  (3HS)</t>
  </si>
  <si>
    <t>Neil Appleyard (Legion)</t>
  </si>
  <si>
    <t>Liam Gordon (Legion)</t>
  </si>
  <si>
    <t>`</t>
  </si>
  <si>
    <t>Prelim</t>
  </si>
  <si>
    <r>
      <rPr>
        <b/>
        <sz val="10.5"/>
        <color rgb="FF800080"/>
        <rFont val="Lucida Sans Unicode"/>
        <charset val="1"/>
      </rPr>
      <t>1</t>
    </r>
    <r>
      <rPr>
        <b/>
        <vertAlign val="superscript"/>
        <sz val="10.5"/>
        <color rgb="FF800080"/>
        <rFont val="Lucida Sans Unicode"/>
        <charset val="1"/>
      </rPr>
      <t>st</t>
    </r>
    <r>
      <rPr>
        <b/>
        <sz val="10.5"/>
        <color rgb="FF800080"/>
        <rFont val="Lucida Sans Unicode"/>
        <charset val="1"/>
      </rPr>
      <t xml:space="preserve"> Round</t>
    </r>
  </si>
  <si>
    <t>Singles/Pairs Finals 2025/26</t>
  </si>
  <si>
    <t>Please ensure names are drawn at 8pm. Anyone not present can be included but must be at the venue before 8:15pm to play</t>
  </si>
  <si>
    <t>Singles/Pairs Finals Replacements – from Section 12.18 of Rules</t>
  </si>
  <si>
    <t>Date</t>
  </si>
  <si>
    <r>
      <rPr>
        <b/>
        <sz val="11"/>
        <color rgb="FF1F497D"/>
        <rFont val="Lucida Sans Unicode"/>
        <charset val="1"/>
      </rPr>
      <t>18</t>
    </r>
    <r>
      <rPr>
        <b/>
        <vertAlign val="superscript"/>
        <sz val="11"/>
        <color rgb="FF1F497D"/>
        <rFont val="Lucida Sans Unicode"/>
        <charset val="1"/>
      </rPr>
      <t>th</t>
    </r>
    <r>
      <rPr>
        <b/>
        <sz val="11"/>
        <color rgb="FF1F497D"/>
        <rFont val="Lucida Sans Unicode"/>
        <charset val="1"/>
      </rPr>
      <t xml:space="preserve"> May 2026</t>
    </r>
  </si>
  <si>
    <r>
      <rPr>
        <b/>
        <sz val="11"/>
        <color rgb="FF1F497D"/>
        <rFont val="Lucida Sans Unicode"/>
        <charset val="1"/>
      </rPr>
      <t>1</t>
    </r>
    <r>
      <rPr>
        <b/>
        <vertAlign val="superscript"/>
        <sz val="11"/>
        <color rgb="FF1F497D"/>
        <rFont val="Lucida Sans Unicode"/>
        <charset val="1"/>
      </rPr>
      <t>st</t>
    </r>
    <r>
      <rPr>
        <b/>
        <sz val="11"/>
        <color rgb="FF1F497D"/>
        <rFont val="Lucida Sans Unicode"/>
        <charset val="1"/>
      </rPr>
      <t xml:space="preserve"> June 2026</t>
    </r>
  </si>
  <si>
    <t>Venue</t>
  </si>
  <si>
    <r>
      <rPr>
        <b/>
        <sz val="12"/>
        <color rgb="FF000000"/>
        <rFont val="Calibri"/>
        <family val="2"/>
        <charset val="1"/>
      </rPr>
      <t>Singles</t>
    </r>
    <r>
      <rPr>
        <sz val="12"/>
        <color rgb="FF000000"/>
        <rFont val="Calibri"/>
        <family val="2"/>
        <charset val="1"/>
      </rPr>
      <t xml:space="preserve">  - If a player is unable to appear in the final, the losing finalist from the appropriate heat to be invited.</t>
    </r>
  </si>
  <si>
    <t>L Bailey/J Scott (Exch)</t>
  </si>
  <si>
    <t>S Naghten/M Field (Nelson)</t>
  </si>
  <si>
    <t>L Cheeson/D Redington (Exch)</t>
  </si>
  <si>
    <t>Eve Jackson (Exch)</t>
  </si>
  <si>
    <r>
      <rPr>
        <b/>
        <sz val="12"/>
        <color rgb="FF000000"/>
        <rFont val="Calibri"/>
        <family val="2"/>
        <charset val="1"/>
      </rPr>
      <t>Doubles – one player unavailable</t>
    </r>
    <r>
      <rPr>
        <sz val="12"/>
        <color rgb="FF000000"/>
        <rFont val="Calibri"/>
        <family val="2"/>
        <charset val="1"/>
      </rPr>
      <t xml:space="preserve"> - a replacement can be used from the same team, ideally who has not played in the heats that year</t>
    </r>
  </si>
  <si>
    <t>M Brennan/M Teale (Exch)</t>
  </si>
  <si>
    <t>Rhchard Reid (Nelson)</t>
  </si>
  <si>
    <r>
      <rPr>
        <b/>
        <sz val="12"/>
        <color rgb="FF000000"/>
        <rFont val="Calibri"/>
        <family val="2"/>
        <charset val="1"/>
      </rPr>
      <t xml:space="preserve">Doubles if both players unavailable – </t>
    </r>
    <r>
      <rPr>
        <sz val="12"/>
        <color rgb="FF000000"/>
        <rFont val="Calibri"/>
        <family val="2"/>
        <charset val="1"/>
      </rPr>
      <t>the losing finalists from the appropriate heat to be invited.</t>
    </r>
  </si>
  <si>
    <t>G Pearce/R Reed (Nelson)</t>
  </si>
  <si>
    <t>Singles/Pairs Final</t>
  </si>
  <si>
    <t>2026/27</t>
  </si>
  <si>
    <t>2018/19</t>
  </si>
  <si>
    <t>2017/18</t>
  </si>
  <si>
    <t>2016/17</t>
  </si>
  <si>
    <t>2015/16</t>
  </si>
  <si>
    <t>2014/15</t>
  </si>
  <si>
    <t>2013/14</t>
  </si>
  <si>
    <t>2012/13</t>
  </si>
  <si>
    <t>2011/12</t>
  </si>
  <si>
    <t>2010/11</t>
  </si>
  <si>
    <t>2009/10</t>
  </si>
  <si>
    <t>2008/19</t>
  </si>
  <si>
    <t>2007/18</t>
  </si>
  <si>
    <t>2006/17</t>
  </si>
  <si>
    <t>2005/16</t>
  </si>
  <si>
    <t>2004/15</t>
  </si>
  <si>
    <t>2003/14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</si>
</sst>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0000"/>
    <numFmt numFmtId="166" formatCode="dd/mm/yy"/>
  </numFmts>
  <fonts count="94">
    <font>
      <sz val="10"/>
      <name val="Lucida Sans Unicode"/>
      <family val="2"/>
      <charset val="1"/>
    </font>
    <font>
      <sz val="10"/>
      <color rgb="FFFFFFFF"/>
      <name val="Lucida Sans Unicode"/>
      <family val="2"/>
      <charset val="1"/>
    </font>
    <font>
      <b/>
      <sz val="10"/>
      <color rgb="FF000000"/>
      <name val="Lucida Sans Unicode"/>
      <family val="2"/>
      <charset val="1"/>
    </font>
    <font>
      <sz val="10"/>
      <color rgb="FFCC0000"/>
      <name val="Lucida Sans Unicode"/>
      <family val="2"/>
      <charset val="1"/>
    </font>
    <font>
      <b/>
      <sz val="10"/>
      <color rgb="FFFFFFFF"/>
      <name val="Lucida Sans Unicode"/>
      <family val="2"/>
      <charset val="1"/>
    </font>
    <font>
      <i/>
      <sz val="10"/>
      <color rgb="FF808080"/>
      <name val="Lucida Sans Unicode"/>
      <family val="2"/>
      <charset val="1"/>
    </font>
    <font>
      <sz val="10"/>
      <color rgb="FF006600"/>
      <name val="Lucida Sans Unicode"/>
      <family val="2"/>
      <charset val="1"/>
    </font>
    <font>
      <sz val="18"/>
      <color rgb="FF000000"/>
      <name val="Lucida Sans Unicode"/>
      <family val="2"/>
      <charset val="1"/>
    </font>
    <font>
      <sz val="12"/>
      <color rgb="FF000000"/>
      <name val="Lucida Sans Unicode"/>
      <family val="2"/>
      <charset val="1"/>
    </font>
    <font>
      <u/>
      <sz val="10"/>
      <color rgb="FF0000EE"/>
      <name val="Lucida Sans Unicode"/>
      <family val="2"/>
      <charset val="1"/>
    </font>
    <font>
      <sz val="10"/>
      <color rgb="FF996600"/>
      <name val="Lucida Sans Unicode"/>
      <family val="2"/>
      <charset val="1"/>
    </font>
    <font>
      <sz val="10"/>
      <color rgb="FF333333"/>
      <name val="Lucida Sans Unicode"/>
      <family val="2"/>
      <charset val="1"/>
    </font>
    <font>
      <b/>
      <sz val="12"/>
      <color rgb="FFFCF305"/>
      <name val="Lucida Sans Unicode"/>
      <family val="2"/>
      <charset val="1"/>
    </font>
    <font>
      <b/>
      <sz val="12"/>
      <color rgb="FF993366"/>
      <name val="Lucida Sans Unicode"/>
      <family val="2"/>
      <charset val="1"/>
    </font>
    <font>
      <b/>
      <sz val="10"/>
      <color rgb="FF333399"/>
      <name val="Lucida Sans Unicode"/>
      <family val="2"/>
      <charset val="1"/>
    </font>
    <font>
      <b/>
      <sz val="7"/>
      <name val="Lucida Sans Unicode"/>
      <family val="2"/>
      <charset val="1"/>
    </font>
    <font>
      <b/>
      <sz val="10"/>
      <name val="Lucida Sans Unicode"/>
      <family val="2"/>
      <charset val="1"/>
    </font>
    <font>
      <b/>
      <sz val="10"/>
      <color rgb="FF993366"/>
      <name val="Lucida Sans Unicode"/>
      <family val="2"/>
      <charset val="1"/>
    </font>
    <font>
      <b/>
      <sz val="10"/>
      <color rgb="FF000090"/>
      <name val="Lucida Sans Unicode"/>
      <family val="2"/>
      <charset val="1"/>
    </font>
    <font>
      <b/>
      <sz val="12"/>
      <name val="Lucida Sans Unicode"/>
      <family val="2"/>
      <charset val="1"/>
    </font>
    <font>
      <b/>
      <sz val="10"/>
      <color rgb="FFC35817"/>
      <name val="Lucida Sans Unicode"/>
      <family val="2"/>
      <charset val="1"/>
    </font>
    <font>
      <b/>
      <sz val="10"/>
      <color rgb="FF347C17"/>
      <name val="Lucida Sans Unicode"/>
      <family val="2"/>
      <charset val="1"/>
    </font>
    <font>
      <sz val="10"/>
      <color rgb="FF347C17"/>
      <name val="Lucida Sans Unicode"/>
      <family val="2"/>
      <charset val="1"/>
    </font>
    <font>
      <sz val="10"/>
      <color rgb="FFC35817"/>
      <name val="Lucida Sans Unicode"/>
      <family val="2"/>
      <charset val="1"/>
    </font>
    <font>
      <b/>
      <sz val="10"/>
      <color rgb="FF333399"/>
      <name val="Calibri"/>
      <family val="2"/>
      <charset val="1"/>
    </font>
    <font>
      <b/>
      <sz val="11"/>
      <color rgb="FFFCF305"/>
      <name val="Lucida Sans Unicode"/>
      <family val="2"/>
      <charset val="1"/>
    </font>
    <font>
      <sz val="12"/>
      <name val="Lucida Sans Unicode"/>
      <family val="2"/>
      <charset val="1"/>
    </font>
    <font>
      <sz val="10"/>
      <color rgb="FFFCF305"/>
      <name val="Lucida Sans Unicode"/>
      <family val="2"/>
      <charset val="1"/>
    </font>
    <font>
      <sz val="14"/>
      <color rgb="FF274E13"/>
      <name val="Lucida Sans Unicode"/>
      <family val="2"/>
      <charset val="1"/>
    </font>
    <font>
      <b/>
      <sz val="12"/>
      <color rgb="FF333399"/>
      <name val="Calibri"/>
      <family val="2"/>
      <charset val="1"/>
    </font>
    <font>
      <b/>
      <sz val="12"/>
      <color rgb="FF55308D"/>
      <name val="Lucida Sans Unicode"/>
      <family val="2"/>
      <charset val="1"/>
    </font>
    <font>
      <b/>
      <sz val="10"/>
      <color rgb="FF333399"/>
      <name val="Trebuchet"/>
      <family val="2"/>
      <charset val="1"/>
    </font>
    <font>
      <b/>
      <sz val="10"/>
      <color rgb="FFC9211E"/>
      <name val="Lucida Sans Unicode"/>
      <family val="2"/>
      <charset val="1"/>
    </font>
    <font>
      <sz val="10"/>
      <color rgb="FFC9211E"/>
      <name val="Lucida Sans Unicode"/>
      <family val="2"/>
      <charset val="1"/>
    </font>
    <font>
      <b/>
      <sz val="12"/>
      <color rgb="FFC9211E"/>
      <name val="Lucida Sans Unicode"/>
      <family val="2"/>
      <charset val="1"/>
    </font>
    <font>
      <b/>
      <sz val="10"/>
      <color rgb="FF006411"/>
      <name val="Trebuchet"/>
      <family val="2"/>
      <charset val="1"/>
    </font>
    <font>
      <b/>
      <sz val="10"/>
      <color rgb="FF000090"/>
      <name val="Trebuchet"/>
      <family val="2"/>
      <charset val="1"/>
    </font>
    <font>
      <sz val="8"/>
      <name val="Arial"/>
      <family val="2"/>
      <charset val="1"/>
    </font>
    <font>
      <b/>
      <sz val="15"/>
      <color rgb="FFFFFF00"/>
      <name val="Lucida Sans Unicode"/>
      <family val="2"/>
      <charset val="1"/>
    </font>
    <font>
      <sz val="15"/>
      <color rgb="FFFFFF00"/>
      <name val="Lucida Sans"/>
      <family val="2"/>
      <charset val="1"/>
    </font>
    <font>
      <sz val="20"/>
      <color rgb="FFFFFF00"/>
      <name val="Lucida Sans"/>
      <family val="2"/>
      <charset val="1"/>
    </font>
    <font>
      <b/>
      <sz val="11"/>
      <color rgb="FFFFFF00"/>
      <name val="Lucida Sans Unicode"/>
      <family val="2"/>
      <charset val="1"/>
    </font>
    <font>
      <b/>
      <sz val="10"/>
      <color rgb="FF000080"/>
      <name val="Lucida Sans Unicode"/>
      <family val="2"/>
      <charset val="1"/>
    </font>
    <font>
      <b/>
      <sz val="10"/>
      <name val="Lucida Sans Unicode"/>
      <charset val="1"/>
    </font>
    <font>
      <sz val="10"/>
      <name val="Lucida Sans Unicode"/>
      <charset val="1"/>
    </font>
    <font>
      <sz val="20"/>
      <color rgb="FFFCF305"/>
      <name val="Lucida Sans Unicode"/>
      <family val="2"/>
      <charset val="1"/>
    </font>
    <font>
      <b/>
      <sz val="12"/>
      <color rgb="FF003300"/>
      <name val="Lucida Sans Unicode"/>
      <family val="2"/>
      <charset val="1"/>
    </font>
    <font>
      <b/>
      <sz val="12"/>
      <color rgb="FF003366"/>
      <name val="Lucida Sans Unicode"/>
      <family val="2"/>
      <charset val="1"/>
    </font>
    <font>
      <b/>
      <sz val="12"/>
      <color rgb="FFFFFF99"/>
      <name val="Lucida Sans Unicode"/>
      <family val="2"/>
      <charset val="1"/>
    </font>
    <font>
      <b/>
      <sz val="11"/>
      <color rgb="FF000000"/>
      <name val="Lucida Sans Unicode"/>
      <family val="2"/>
      <charset val="1"/>
    </font>
    <font>
      <sz val="11"/>
      <color rgb="FFFCF305"/>
      <name val="Lucida Sans Unicode"/>
      <family val="2"/>
      <charset val="1"/>
    </font>
    <font>
      <b/>
      <sz val="11"/>
      <color rgb="FFFFFF99"/>
      <name val="Lucida Sans Unicode"/>
      <family val="2"/>
      <charset val="1"/>
    </font>
    <font>
      <sz val="10.5"/>
      <name val="Consolas"/>
      <family val="3"/>
      <charset val="1"/>
    </font>
    <font>
      <b/>
      <sz val="10"/>
      <color rgb="FF006411"/>
      <name val="Calibri"/>
      <family val="2"/>
      <charset val="1"/>
    </font>
    <font>
      <sz val="10"/>
      <color rgb="FF000090"/>
      <name val="Lucida Sans Unicode"/>
      <family val="2"/>
      <charset val="1"/>
    </font>
    <font>
      <b/>
      <sz val="10"/>
      <color rgb="FF900000"/>
      <name val="Lucida Sans Unicode"/>
      <family val="2"/>
      <charset val="1"/>
    </font>
    <font>
      <b/>
      <sz val="11"/>
      <color rgb="FF000090"/>
      <name val="Lucida Sans Unicode"/>
      <family val="2"/>
      <charset val="1"/>
    </font>
    <font>
      <b/>
      <sz val="12"/>
      <color rgb="FF000090"/>
      <name val="Lucida Sans Unicode"/>
      <family val="2"/>
      <charset val="1"/>
    </font>
    <font>
      <sz val="11"/>
      <name val="Lucida Sans Unicode"/>
      <family val="2"/>
      <charset val="1"/>
    </font>
    <font>
      <b/>
      <sz val="10"/>
      <color rgb="FF003366"/>
      <name val="Lucida Sans Unicode"/>
      <family val="2"/>
      <charset val="1"/>
    </font>
    <font>
      <b/>
      <sz val="11"/>
      <color rgb="FF000000"/>
      <name val="Calibri"/>
      <family val="2"/>
      <charset val="1"/>
    </font>
    <font>
      <sz val="11"/>
      <color rgb="FF000000"/>
      <name val="Calibri"/>
      <family val="2"/>
      <charset val="1"/>
    </font>
    <font>
      <sz val="10"/>
      <color rgb="FF000000"/>
      <name val="Lucida Sans Unicode"/>
      <family val="2"/>
      <charset val="1"/>
    </font>
    <font>
      <sz val="10"/>
      <color rgb="FF000000"/>
      <name val="Times New Roman"/>
      <family val="1"/>
      <charset val="1"/>
    </font>
    <font>
      <sz val="8"/>
      <color rgb="FFDD0806"/>
      <name val="Lucida Sans Unicode"/>
      <family val="2"/>
      <charset val="1"/>
    </font>
    <font>
      <sz val="22"/>
      <color rgb="FF800000"/>
      <name val="Lucida Sans Unicode"/>
      <family val="1"/>
      <charset val="1"/>
    </font>
    <font>
      <b/>
      <sz val="14"/>
      <color rgb="FFFF0000"/>
      <name val="Lucida Sans Unicode"/>
      <family val="1"/>
      <charset val="1"/>
    </font>
    <font>
      <sz val="14"/>
      <color rgb="FF003300"/>
      <name val="Lucida Sans Unicode"/>
      <family val="1"/>
      <charset val="1"/>
    </font>
    <font>
      <vertAlign val="superscript"/>
      <sz val="14"/>
      <color rgb="FF003300"/>
      <name val="Lucida Sans Unicode"/>
      <family val="1"/>
      <charset val="1"/>
    </font>
    <font>
      <sz val="10"/>
      <color rgb="FF003300"/>
      <name val="Lucida Sans Unicode"/>
      <family val="1"/>
      <charset val="1"/>
    </font>
    <font>
      <sz val="10"/>
      <color rgb="FFFF0000"/>
      <name val="Lucida Sans Unicode"/>
      <family val="1"/>
      <charset val="1"/>
    </font>
    <font>
      <b/>
      <sz val="11"/>
      <color rgb="FF1F497D"/>
      <name val="Lucida Sans Unicode"/>
      <charset val="1"/>
    </font>
    <font>
      <b/>
      <sz val="10"/>
      <color rgb="FF000080"/>
      <name val="Lucida Sans Unicode"/>
      <charset val="1"/>
    </font>
    <font>
      <b/>
      <sz val="11"/>
      <name val="Lucida Sans Unicode"/>
      <charset val="1"/>
    </font>
    <font>
      <b/>
      <sz val="11"/>
      <color rgb="FFFF0000"/>
      <name val="Lucida Sans Unicode"/>
      <charset val="1"/>
    </font>
    <font>
      <b/>
      <sz val="11"/>
      <color rgb="FF2A6099"/>
      <name val="Lucida Sans Unicode"/>
      <charset val="1"/>
    </font>
    <font>
      <b/>
      <sz val="11"/>
      <color rgb="FF000000"/>
      <name val="Lucida Sans Unicode"/>
      <charset val="1"/>
    </font>
    <font>
      <b/>
      <sz val="10"/>
      <color rgb="FF2A6099"/>
      <name val="Lucida Sans Unicode"/>
      <charset val="1"/>
    </font>
    <font>
      <b/>
      <vertAlign val="superscript"/>
      <sz val="10"/>
      <color rgb="FF2A6099"/>
      <name val="Lucida Sans Unicode"/>
      <family val="1"/>
      <charset val="1"/>
    </font>
    <font>
      <b/>
      <sz val="9"/>
      <color rgb="FF003366"/>
      <name val="Lucida Sans Unicode"/>
      <charset val="1"/>
    </font>
    <font>
      <b/>
      <sz val="10"/>
      <color rgb="FF003366"/>
      <name val="Lucida Sans Unicode"/>
      <charset val="1"/>
    </font>
    <font>
      <sz val="12"/>
      <name val="Lucida Sans Unicode"/>
      <charset val="1"/>
    </font>
    <font>
      <sz val="10"/>
      <name val="Lucida Sans Unicode"/>
      <family val="1"/>
      <charset val="1"/>
    </font>
    <font>
      <sz val="10"/>
      <color rgb="FF2A6099"/>
      <name val="Lucida Sans Unicode"/>
      <family val="2"/>
      <charset val="1"/>
    </font>
    <font>
      <b/>
      <sz val="9"/>
      <color rgb="FF000000"/>
      <name val="Lucida Sans Unicode"/>
      <charset val="1"/>
    </font>
    <font>
      <b/>
      <sz val="10.5"/>
      <color rgb="FF800080"/>
      <name val="Lucida Sans Unicode"/>
      <charset val="1"/>
    </font>
    <font>
      <b/>
      <vertAlign val="superscript"/>
      <sz val="10.5"/>
      <color rgb="FF800080"/>
      <name val="Lucida Sans Unicode"/>
      <charset val="1"/>
    </font>
    <font>
      <b/>
      <sz val="10"/>
      <color rgb="FF1F497D"/>
      <name val="Lucida Sans Unicode"/>
      <charset val="1"/>
    </font>
    <font>
      <b/>
      <sz val="20"/>
      <color rgb="FF800000"/>
      <name val="Lucida Sans Unicode"/>
      <family val="1"/>
      <charset val="1"/>
    </font>
    <font>
      <b/>
      <vertAlign val="superscript"/>
      <sz val="11"/>
      <color rgb="FF1F497D"/>
      <name val="Lucida Sans Unicode"/>
      <charset val="1"/>
    </font>
    <font>
      <b/>
      <sz val="12"/>
      <color rgb="FF000000"/>
      <name val="Calibri"/>
      <family val="2"/>
      <charset val="1"/>
    </font>
    <font>
      <sz val="12"/>
      <color rgb="FF000000"/>
      <name val="Calibri"/>
      <family val="2"/>
      <charset val="1"/>
    </font>
    <font>
      <b/>
      <sz val="14"/>
      <color rgb="FFFFFF00"/>
      <name val="Lucida Sans Unicode"/>
      <charset val="1"/>
    </font>
    <font>
      <sz val="10"/>
      <name val="Lucida Sans Unicode"/>
      <family val="2"/>
      <charset val="1"/>
    </font>
  </fonts>
  <fills count="35">
    <fill>
      <patternFill patternType="none"/>
    </fill>
    <fill>
      <patternFill patternType="gray125"/>
    </fill>
    <fill>
      <patternFill patternType="solid">
        <fgColor rgb="FF000000"/>
        <bgColor rgb="FF003300"/>
      </patternFill>
    </fill>
    <fill>
      <patternFill patternType="solid">
        <fgColor rgb="FF808080"/>
        <bgColor rgb="FF996600"/>
      </patternFill>
    </fill>
    <fill>
      <patternFill patternType="solid">
        <fgColor rgb="FFDDDDDD"/>
        <bgColor rgb="FFDEE6EF"/>
      </patternFill>
    </fill>
    <fill>
      <patternFill patternType="solid">
        <fgColor rgb="FFFFCCCC"/>
        <bgColor rgb="FFF7D1D5"/>
      </patternFill>
    </fill>
    <fill>
      <patternFill patternType="solid">
        <fgColor rgb="FFCC0000"/>
        <bgColor rgb="FFDD0806"/>
      </patternFill>
    </fill>
    <fill>
      <patternFill patternType="solid">
        <fgColor rgb="FFCCFFCC"/>
        <bgColor rgb="FFCCFFFF"/>
      </patternFill>
    </fill>
    <fill>
      <patternFill patternType="solid">
        <fgColor rgb="FFFFFFCC"/>
        <bgColor rgb="FFFFFFD7"/>
      </patternFill>
    </fill>
    <fill>
      <patternFill patternType="solid">
        <fgColor rgb="FF003300"/>
        <bgColor rgb="FF274E13"/>
      </patternFill>
    </fill>
    <fill>
      <patternFill patternType="solid">
        <fgColor rgb="FFC0C0C0"/>
        <bgColor rgb="FFB4C7DC"/>
      </patternFill>
    </fill>
    <fill>
      <patternFill patternType="solid">
        <fgColor rgb="FFFFFF99"/>
        <bgColor rgb="FFE8F2A1"/>
      </patternFill>
    </fill>
    <fill>
      <patternFill patternType="solid">
        <fgColor rgb="FFFFFF00"/>
        <bgColor rgb="FFFCF305"/>
      </patternFill>
    </fill>
    <fill>
      <patternFill patternType="solid">
        <fgColor rgb="FFF6F9D4"/>
        <bgColor rgb="FFFFF5CE"/>
      </patternFill>
    </fill>
    <fill>
      <patternFill patternType="solid">
        <fgColor rgb="FFFF0000"/>
        <bgColor rgb="FFDD0806"/>
      </patternFill>
    </fill>
    <fill>
      <patternFill patternType="solid">
        <fgColor rgb="FFE8F2A1"/>
        <bgColor rgb="FFFFFF99"/>
      </patternFill>
    </fill>
    <fill>
      <patternFill patternType="solid">
        <fgColor rgb="FFFFFFFF"/>
        <bgColor rgb="FFFFFFD7"/>
      </patternFill>
    </fill>
    <fill>
      <patternFill patternType="solid">
        <fgColor rgb="FFB4C7DC"/>
        <bgColor rgb="FFC0C0C0"/>
      </patternFill>
    </fill>
    <fill>
      <patternFill patternType="solid">
        <fgColor rgb="FFAFD095"/>
        <bgColor rgb="FFC0C0C0"/>
      </patternFill>
    </fill>
    <fill>
      <patternFill patternType="solid">
        <fgColor rgb="FFFFD7D7"/>
        <bgColor rgb="FFF7D1D5"/>
      </patternFill>
    </fill>
    <fill>
      <patternFill patternType="solid">
        <fgColor rgb="FFCCFFFF"/>
        <bgColor rgb="FFCCFFCC"/>
      </patternFill>
    </fill>
    <fill>
      <patternFill patternType="solid">
        <fgColor rgb="FFFFCC00"/>
        <bgColor rgb="FFFCF305"/>
      </patternFill>
    </fill>
    <fill>
      <patternFill patternType="solid">
        <fgColor rgb="FF1FB714"/>
        <bgColor rgb="FF347C17"/>
      </patternFill>
    </fill>
    <fill>
      <patternFill patternType="solid">
        <fgColor rgb="FFFFB66C"/>
        <bgColor rgb="FFFFA6A6"/>
      </patternFill>
    </fill>
    <fill>
      <patternFill patternType="solid">
        <fgColor rgb="FFFFFFD7"/>
        <bgColor rgb="FFFFFFCC"/>
      </patternFill>
    </fill>
    <fill>
      <patternFill patternType="solid">
        <fgColor rgb="FFFFA6A6"/>
        <bgColor rgb="FFFFB66C"/>
      </patternFill>
    </fill>
    <fill>
      <patternFill patternType="solid">
        <fgColor rgb="FFDDE8CB"/>
        <bgColor rgb="FFDDDDDD"/>
      </patternFill>
    </fill>
    <fill>
      <patternFill patternType="solid">
        <fgColor rgb="FFEEEEEE"/>
        <bgColor rgb="FFDEE6EF"/>
      </patternFill>
    </fill>
    <fill>
      <patternFill patternType="solid">
        <fgColor rgb="FFDEE6EF"/>
        <bgColor rgb="FFDDDDDD"/>
      </patternFill>
    </fill>
    <fill>
      <patternFill patternType="solid">
        <fgColor rgb="FFE0C2CD"/>
        <bgColor rgb="FFF7D1D5"/>
      </patternFill>
    </fill>
    <fill>
      <patternFill patternType="solid">
        <fgColor rgb="FFFFF5CE"/>
        <bgColor rgb="FFF6F9D4"/>
      </patternFill>
    </fill>
    <fill>
      <patternFill patternType="solid">
        <fgColor rgb="FFF7D1D5"/>
        <bgColor rgb="FFFFD7D7"/>
      </patternFill>
    </fill>
    <fill>
      <patternFill patternType="solid">
        <fgColor rgb="FFD4EA6B"/>
        <bgColor rgb="FFE8F2A1"/>
      </patternFill>
    </fill>
    <fill>
      <patternFill patternType="solid">
        <fgColor rgb="FFBF0041"/>
        <bgColor rgb="FFCC0000"/>
      </patternFill>
    </fill>
    <fill>
      <patternFill patternType="solid">
        <fgColor theme="4" tint="0.79998168889431442"/>
        <bgColor indexed="64"/>
      </patternFill>
    </fill>
  </fills>
  <borders count="33">
    <border>
      <left/>
      <right/>
      <top/>
      <bottom/>
      <diagonal/>
    </border>
    <border>
      <left style="thin">
        <color rgb="FF808080"/>
      </left>
      <right style="thin">
        <color rgb="FF808080"/>
      </right>
      <top style="thin">
        <color rgb="FF808080"/>
      </top>
      <bottom style="thin">
        <color rgb="FF808080"/>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style="hair">
        <color auto="1"/>
      </right>
      <top/>
      <bottom style="hair">
        <color auto="1"/>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top/>
      <bottom style="thin">
        <color auto="1"/>
      </bottom>
      <diagonal/>
    </border>
    <border>
      <left style="thin">
        <color auto="1"/>
      </left>
      <right/>
      <top/>
      <bottom/>
      <diagonal/>
    </border>
    <border>
      <left/>
      <right/>
      <top style="hair">
        <color auto="1"/>
      </top>
      <bottom style="hair">
        <color auto="1"/>
      </bottom>
      <diagonal/>
    </border>
    <border>
      <left/>
      <right/>
      <top style="hair">
        <color auto="1"/>
      </top>
      <bottom style="thin">
        <color auto="1"/>
      </bottom>
      <diagonal/>
    </border>
    <border>
      <left/>
      <right/>
      <top style="medium">
        <color auto="1"/>
      </top>
      <bottom style="medium">
        <color auto="1"/>
      </bottom>
      <diagonal/>
    </border>
    <border>
      <left/>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s>
  <cellStyleXfs count="32">
    <xf numFmtId="0" fontId="0" fillId="0" borderId="0"/>
    <xf numFmtId="0" fontId="1" fillId="2" borderId="0" applyBorder="0" applyProtection="0"/>
    <xf numFmtId="0" fontId="1" fillId="2" borderId="0" applyBorder="0" applyProtection="0"/>
    <xf numFmtId="0" fontId="1" fillId="3" borderId="0" applyBorder="0" applyProtection="0"/>
    <xf numFmtId="0" fontId="1" fillId="3" borderId="0" applyBorder="0" applyProtection="0"/>
    <xf numFmtId="0" fontId="2" fillId="4" borderId="0" applyBorder="0" applyProtection="0"/>
    <xf numFmtId="0" fontId="2" fillId="4" borderId="0" applyBorder="0" applyProtection="0"/>
    <xf numFmtId="0" fontId="2" fillId="0" borderId="0" applyBorder="0" applyProtection="0"/>
    <xf numFmtId="0" fontId="2" fillId="0" borderId="0" applyBorder="0" applyProtection="0"/>
    <xf numFmtId="0" fontId="3" fillId="5" borderId="0" applyBorder="0" applyProtection="0"/>
    <xf numFmtId="0" fontId="3" fillId="5" borderId="0" applyBorder="0" applyProtection="0"/>
    <xf numFmtId="0" fontId="4" fillId="6" borderId="0" applyBorder="0" applyProtection="0"/>
    <xf numFmtId="0" fontId="4" fillId="6" borderId="0" applyBorder="0" applyProtection="0"/>
    <xf numFmtId="0" fontId="5" fillId="0" borderId="0" applyBorder="0" applyProtection="0"/>
    <xf numFmtId="0" fontId="5" fillId="0" borderId="0" applyBorder="0" applyProtection="0"/>
    <xf numFmtId="0" fontId="6" fillId="7" borderId="0" applyBorder="0" applyProtection="0"/>
    <xf numFmtId="0" fontId="6" fillId="7" borderId="0" applyBorder="0" applyProtection="0"/>
    <xf numFmtId="0" fontId="7" fillId="0" borderId="0" applyBorder="0" applyProtection="0"/>
    <xf numFmtId="0" fontId="7" fillId="0" borderId="0" applyBorder="0" applyProtection="0"/>
    <xf numFmtId="0" fontId="8" fillId="0" borderId="0" applyBorder="0" applyProtection="0"/>
    <xf numFmtId="0" fontId="8" fillId="0" borderId="0" applyBorder="0" applyProtection="0"/>
    <xf numFmtId="0" fontId="9" fillId="0" borderId="0" applyBorder="0" applyProtection="0"/>
    <xf numFmtId="0" fontId="10" fillId="8" borderId="0" applyBorder="0" applyProtection="0"/>
    <xf numFmtId="0" fontId="10" fillId="8" borderId="0" applyBorder="0" applyProtection="0"/>
    <xf numFmtId="0" fontId="11" fillId="8" borderId="1" applyProtection="0"/>
    <xf numFmtId="0" fontId="11" fillId="8" borderId="1" applyProtection="0"/>
    <xf numFmtId="0" fontId="93" fillId="0" borderId="0" applyBorder="0" applyProtection="0"/>
    <xf numFmtId="0" fontId="93" fillId="0" borderId="0" applyBorder="0" applyProtection="0"/>
    <xf numFmtId="0" fontId="93" fillId="0" borderId="0" applyBorder="0" applyProtection="0"/>
    <xf numFmtId="0" fontId="93" fillId="0" borderId="0" applyBorder="0" applyProtection="0"/>
    <xf numFmtId="0" fontId="3" fillId="0" borderId="0" applyBorder="0" applyProtection="0"/>
    <xf numFmtId="0" fontId="3" fillId="0" borderId="0" applyBorder="0" applyProtection="0"/>
  </cellStyleXfs>
  <cellXfs count="227">
    <xf numFmtId="0" fontId="0" fillId="0" borderId="0" xfId="0"/>
    <xf numFmtId="164" fontId="0" fillId="0" borderId="0" xfId="0" applyNumberFormat="1"/>
    <xf numFmtId="0" fontId="15" fillId="12" borderId="5" xfId="0" applyFont="1" applyFill="1" applyBorder="1" applyAlignment="1">
      <alignment horizontal="center"/>
    </xf>
    <xf numFmtId="0" fontId="16" fillId="12" borderId="5" xfId="0" applyFont="1" applyFill="1" applyBorder="1" applyAlignment="1">
      <alignment horizontal="left"/>
    </xf>
    <xf numFmtId="0" fontId="16" fillId="12" borderId="5" xfId="0" applyFont="1" applyFill="1" applyBorder="1" applyAlignment="1">
      <alignment horizontal="center"/>
    </xf>
    <xf numFmtId="0" fontId="0" fillId="12" borderId="5" xfId="0" applyFill="1" applyBorder="1"/>
    <xf numFmtId="0" fontId="18" fillId="11" borderId="2" xfId="0" applyFont="1" applyFill="1" applyBorder="1"/>
    <xf numFmtId="0" fontId="16" fillId="2" borderId="5" xfId="0" applyFont="1" applyFill="1" applyBorder="1" applyAlignment="1">
      <alignment horizontal="center"/>
    </xf>
    <xf numFmtId="0" fontId="16" fillId="0" borderId="5" xfId="0" applyFont="1" applyBorder="1" applyAlignment="1">
      <alignment horizontal="center"/>
    </xf>
    <xf numFmtId="1" fontId="19" fillId="0" borderId="0" xfId="0" applyNumberFormat="1" applyFont="1" applyAlignment="1">
      <alignment horizontal="center"/>
    </xf>
    <xf numFmtId="0" fontId="0" fillId="0" borderId="5" xfId="0" applyBorder="1"/>
    <xf numFmtId="0" fontId="0" fillId="0" borderId="5" xfId="0" applyBorder="1" applyAlignment="1">
      <alignment horizontal="left"/>
    </xf>
    <xf numFmtId="1" fontId="0" fillId="0" borderId="5" xfId="0" applyNumberFormat="1" applyBorder="1"/>
    <xf numFmtId="165" fontId="0" fillId="0" borderId="5" xfId="0" applyNumberFormat="1" applyBorder="1"/>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19" fillId="0" borderId="0" xfId="0" applyFont="1"/>
    <xf numFmtId="0" fontId="23" fillId="0" borderId="0" xfId="0" applyFont="1" applyAlignment="1">
      <alignment wrapText="1"/>
    </xf>
    <xf numFmtId="0" fontId="0" fillId="14" borderId="5" xfId="0" applyFill="1" applyBorder="1"/>
    <xf numFmtId="0" fontId="0" fillId="0" borderId="0" xfId="0" applyAlignment="1">
      <alignment wrapText="1"/>
    </xf>
    <xf numFmtId="0" fontId="19" fillId="0" borderId="0" xfId="0" applyFont="1" applyAlignment="1">
      <alignment horizontal="left"/>
    </xf>
    <xf numFmtId="164" fontId="19" fillId="0" borderId="0" xfId="0" applyNumberFormat="1" applyFont="1"/>
    <xf numFmtId="0" fontId="24" fillId="0" borderId="0" xfId="0" applyFont="1"/>
    <xf numFmtId="1" fontId="19" fillId="0" borderId="0" xfId="0" applyNumberFormat="1" applyFont="1"/>
    <xf numFmtId="0" fontId="0" fillId="10" borderId="2" xfId="0" applyFill="1" applyBorder="1"/>
    <xf numFmtId="0" fontId="27" fillId="0" borderId="0" xfId="0" applyFont="1" applyAlignment="1">
      <alignment vertical="top" wrapText="1"/>
    </xf>
    <xf numFmtId="0" fontId="28" fillId="0" borderId="0" xfId="0" applyFont="1" applyAlignment="1">
      <alignment wrapText="1"/>
    </xf>
    <xf numFmtId="0" fontId="29" fillId="0" borderId="0" xfId="0" applyFont="1" applyAlignment="1">
      <alignment vertical="center"/>
    </xf>
    <xf numFmtId="0" fontId="2" fillId="0" borderId="0" xfId="0" applyFont="1"/>
    <xf numFmtId="0" fontId="0" fillId="0" borderId="0" xfId="0" applyAlignment="1">
      <alignment horizontal="center"/>
    </xf>
    <xf numFmtId="0" fontId="31" fillId="0" borderId="0" xfId="0" applyFont="1" applyAlignment="1">
      <alignment vertical="center"/>
    </xf>
    <xf numFmtId="0" fontId="16" fillId="0" borderId="0" xfId="0" applyFont="1"/>
    <xf numFmtId="0" fontId="32" fillId="0" borderId="0" xfId="0" applyFont="1"/>
    <xf numFmtId="0" fontId="33" fillId="0" borderId="0" xfId="0" applyFont="1"/>
    <xf numFmtId="0" fontId="34" fillId="0" borderId="0" xfId="0" applyFont="1"/>
    <xf numFmtId="0" fontId="35" fillId="0" borderId="0" xfId="0" applyFont="1" applyAlignment="1">
      <alignment vertical="center"/>
    </xf>
    <xf numFmtId="0" fontId="35" fillId="0" borderId="0" xfId="0" applyFont="1"/>
    <xf numFmtId="0" fontId="31" fillId="0" borderId="0" xfId="0" applyFont="1"/>
    <xf numFmtId="0" fontId="36" fillId="0" borderId="0" xfId="0" applyFont="1"/>
    <xf numFmtId="0" fontId="37" fillId="0" borderId="0" xfId="0" applyFont="1" applyAlignment="1">
      <alignment wrapText="1"/>
    </xf>
    <xf numFmtId="0" fontId="38" fillId="9" borderId="0" xfId="0" applyFont="1" applyFill="1"/>
    <xf numFmtId="0" fontId="39" fillId="9" borderId="0" xfId="0" applyFont="1" applyFill="1"/>
    <xf numFmtId="0" fontId="40" fillId="16" borderId="0" xfId="0" applyFont="1" applyFill="1"/>
    <xf numFmtId="0" fontId="16" fillId="10" borderId="2" xfId="0" applyFont="1" applyFill="1" applyBorder="1" applyAlignment="1">
      <alignment horizontal="left"/>
    </xf>
    <xf numFmtId="0" fontId="43" fillId="17" borderId="2" xfId="0" applyFont="1" applyFill="1" applyBorder="1"/>
    <xf numFmtId="0" fontId="43" fillId="18" borderId="2" xfId="0" applyFont="1" applyFill="1" applyBorder="1"/>
    <xf numFmtId="0" fontId="43" fillId="19" borderId="2" xfId="0" applyFont="1" applyFill="1" applyBorder="1"/>
    <xf numFmtId="0" fontId="44" fillId="12" borderId="13" xfId="0" applyFont="1" applyFill="1" applyBorder="1"/>
    <xf numFmtId="0" fontId="44" fillId="18" borderId="13" xfId="0" applyFont="1" applyFill="1" applyBorder="1"/>
    <xf numFmtId="0" fontId="19" fillId="0" borderId="0" xfId="0" applyFont="1" applyAlignment="1">
      <alignment horizontal="center"/>
    </xf>
    <xf numFmtId="0" fontId="46" fillId="10" borderId="0" xfId="0" applyFont="1" applyFill="1"/>
    <xf numFmtId="0" fontId="47" fillId="0" borderId="0" xfId="0" applyFont="1" applyAlignment="1">
      <alignment horizontal="center"/>
    </xf>
    <xf numFmtId="0" fontId="47" fillId="0" borderId="0" xfId="0" applyFont="1"/>
    <xf numFmtId="0" fontId="49" fillId="7" borderId="14" xfId="0" applyFont="1" applyFill="1" applyBorder="1"/>
    <xf numFmtId="0" fontId="19" fillId="20" borderId="2" xfId="0" applyFont="1" applyFill="1" applyBorder="1" applyAlignment="1">
      <alignment horizontal="center"/>
    </xf>
    <xf numFmtId="0" fontId="16" fillId="7" borderId="14" xfId="0" applyFont="1" applyFill="1" applyBorder="1"/>
    <xf numFmtId="0" fontId="19" fillId="20" borderId="4" xfId="0" applyFont="1" applyFill="1" applyBorder="1" applyAlignment="1">
      <alignment horizontal="center"/>
    </xf>
    <xf numFmtId="0" fontId="16" fillId="7" borderId="13" xfId="0" applyFont="1" applyFill="1" applyBorder="1"/>
    <xf numFmtId="0" fontId="46" fillId="0" borderId="0" xfId="0" applyFont="1" applyAlignment="1">
      <alignment horizontal="center"/>
    </xf>
    <xf numFmtId="0" fontId="46" fillId="10" borderId="0" xfId="0" applyFont="1" applyFill="1" applyAlignment="1">
      <alignment horizontal="center"/>
    </xf>
    <xf numFmtId="0" fontId="24" fillId="0" borderId="0" xfId="0" applyFont="1" applyAlignment="1">
      <alignment vertical="center"/>
    </xf>
    <xf numFmtId="0" fontId="52" fillId="0" borderId="0" xfId="0" applyFont="1"/>
    <xf numFmtId="0" fontId="53" fillId="0" borderId="0" xfId="0" applyFont="1" applyAlignment="1">
      <alignment vertical="center"/>
    </xf>
    <xf numFmtId="0" fontId="54" fillId="0" borderId="0" xfId="0" applyFont="1"/>
    <xf numFmtId="0" fontId="55" fillId="0" borderId="0" xfId="0" applyFont="1"/>
    <xf numFmtId="0" fontId="46" fillId="0" borderId="0" xfId="0" applyFont="1"/>
    <xf numFmtId="0" fontId="0" fillId="0" borderId="0" xfId="0" applyAlignment="1">
      <alignment horizontal="left"/>
    </xf>
    <xf numFmtId="0" fontId="56" fillId="7" borderId="17" xfId="0" applyFont="1" applyFill="1" applyBorder="1" applyAlignment="1">
      <alignment horizontal="left" vertical="top"/>
    </xf>
    <xf numFmtId="0" fontId="56" fillId="7" borderId="17" xfId="0" applyFont="1" applyFill="1" applyBorder="1" applyAlignment="1">
      <alignment vertical="top"/>
    </xf>
    <xf numFmtId="0" fontId="56" fillId="7" borderId="17" xfId="0" applyFont="1" applyFill="1" applyBorder="1" applyAlignment="1">
      <alignment vertical="top" wrapText="1"/>
    </xf>
    <xf numFmtId="0" fontId="57" fillId="0" borderId="0" xfId="0" applyFont="1"/>
    <xf numFmtId="0" fontId="58" fillId="7" borderId="18" xfId="0" applyFont="1" applyFill="1" applyBorder="1" applyAlignment="1">
      <alignment horizontal="left" vertical="top"/>
    </xf>
    <xf numFmtId="0" fontId="58" fillId="7" borderId="18" xfId="0" applyFont="1" applyFill="1" applyBorder="1" applyAlignment="1">
      <alignment vertical="top"/>
    </xf>
    <xf numFmtId="0" fontId="58" fillId="7" borderId="18" xfId="0" applyFont="1" applyFill="1" applyBorder="1" applyAlignment="1">
      <alignment vertical="top" wrapText="1"/>
    </xf>
    <xf numFmtId="0" fontId="59" fillId="7" borderId="5" xfId="0" applyFont="1" applyFill="1" applyBorder="1" applyAlignment="1">
      <alignment horizontal="center"/>
    </xf>
    <xf numFmtId="14" fontId="16" fillId="0" borderId="5" xfId="0" applyNumberFormat="1" applyFont="1" applyBorder="1" applyAlignment="1">
      <alignment horizontal="left"/>
    </xf>
    <xf numFmtId="0" fontId="0" fillId="0" borderId="5" xfId="0" applyBorder="1" applyAlignment="1">
      <alignment horizontal="center"/>
    </xf>
    <xf numFmtId="0" fontId="0" fillId="21" borderId="5" xfId="0" applyFill="1" applyBorder="1"/>
    <xf numFmtId="0" fontId="60" fillId="21" borderId="5" xfId="0" applyFont="1" applyFill="1" applyBorder="1"/>
    <xf numFmtId="0" fontId="61" fillId="0" borderId="5" xfId="0" applyFont="1" applyBorder="1"/>
    <xf numFmtId="0" fontId="61" fillId="0" borderId="17" xfId="0" applyFont="1" applyBorder="1"/>
    <xf numFmtId="0" fontId="44" fillId="0" borderId="5" xfId="0" applyFont="1" applyBorder="1"/>
    <xf numFmtId="0" fontId="2" fillId="22" borderId="5" xfId="0" applyFont="1" applyFill="1" applyBorder="1" applyAlignment="1">
      <alignment horizontal="left" vertical="center" wrapText="1"/>
    </xf>
    <xf numFmtId="0" fontId="2" fillId="22" borderId="5" xfId="0" applyFont="1" applyFill="1" applyBorder="1" applyAlignment="1">
      <alignment vertical="center" wrapText="1"/>
    </xf>
    <xf numFmtId="0" fontId="2" fillId="10" borderId="5" xfId="0" applyFont="1" applyFill="1" applyBorder="1" applyAlignment="1">
      <alignment vertical="center" wrapText="1"/>
    </xf>
    <xf numFmtId="0" fontId="62" fillId="10" borderId="5" xfId="0" applyFont="1" applyFill="1" applyBorder="1" applyAlignment="1">
      <alignment vertical="center" wrapText="1"/>
    </xf>
    <xf numFmtId="0" fontId="63" fillId="10" borderId="5" xfId="0" applyFont="1" applyFill="1" applyBorder="1" applyAlignment="1">
      <alignment vertical="center" wrapText="1"/>
    </xf>
    <xf numFmtId="0" fontId="0" fillId="10" borderId="5" xfId="0" applyFill="1" applyBorder="1"/>
    <xf numFmtId="0" fontId="0" fillId="10" borderId="5" xfId="0" applyFill="1" applyBorder="1" applyAlignment="1">
      <alignment vertical="center" wrapText="1"/>
    </xf>
    <xf numFmtId="0" fontId="64" fillId="10" borderId="5" xfId="0" applyFont="1" applyFill="1" applyBorder="1" applyAlignment="1">
      <alignment vertical="center" wrapText="1"/>
    </xf>
    <xf numFmtId="0" fontId="65" fillId="0" borderId="0" xfId="0" applyFont="1" applyAlignment="1">
      <alignment wrapText="1"/>
    </xf>
    <xf numFmtId="0" fontId="72" fillId="0" borderId="0" xfId="0" applyFont="1"/>
    <xf numFmtId="0" fontId="43" fillId="25" borderId="0" xfId="0" applyFont="1" applyFill="1" applyAlignment="1">
      <alignment vertical="top"/>
    </xf>
    <xf numFmtId="0" fontId="73" fillId="18" borderId="13" xfId="0" applyFont="1" applyFill="1" applyBorder="1" applyAlignment="1">
      <alignment horizontal="center"/>
    </xf>
    <xf numFmtId="0" fontId="73" fillId="0" borderId="0" xfId="0" applyFont="1"/>
    <xf numFmtId="0" fontId="73" fillId="26" borderId="0" xfId="0" applyFont="1" applyFill="1"/>
    <xf numFmtId="0" fontId="74" fillId="0" borderId="13" xfId="0" applyFont="1" applyBorder="1" applyAlignment="1">
      <alignment horizontal="center"/>
    </xf>
    <xf numFmtId="0" fontId="74" fillId="0" borderId="19" xfId="0" applyFont="1" applyBorder="1" applyAlignment="1">
      <alignment horizontal="center"/>
    </xf>
    <xf numFmtId="0" fontId="75" fillId="0" borderId="13" xfId="0" applyFont="1" applyBorder="1" applyAlignment="1">
      <alignment horizontal="center"/>
    </xf>
    <xf numFmtId="0" fontId="76" fillId="0" borderId="20" xfId="0" applyFont="1" applyBorder="1" applyAlignment="1">
      <alignment horizontal="center"/>
    </xf>
    <xf numFmtId="0" fontId="74" fillId="0" borderId="21" xfId="0" applyFont="1" applyBorder="1" applyAlignment="1">
      <alignment horizontal="center"/>
    </xf>
    <xf numFmtId="0" fontId="0" fillId="0" borderId="0" xfId="0" applyAlignment="1">
      <alignment vertical="center"/>
    </xf>
    <xf numFmtId="0" fontId="77" fillId="27" borderId="0" xfId="0" applyFont="1" applyFill="1" applyAlignment="1">
      <alignment horizontal="center" vertical="center"/>
    </xf>
    <xf numFmtId="0" fontId="79" fillId="0" borderId="0" xfId="0" applyFont="1" applyAlignment="1">
      <alignment horizontal="center" vertical="center"/>
    </xf>
    <xf numFmtId="0" fontId="80" fillId="27" borderId="0" xfId="0" applyFont="1" applyFill="1" applyAlignment="1">
      <alignment horizontal="center" vertical="center"/>
    </xf>
    <xf numFmtId="0" fontId="79" fillId="0" borderId="0" xfId="0" applyFont="1"/>
    <xf numFmtId="0" fontId="44" fillId="0" borderId="22" xfId="0" applyFont="1" applyBorder="1"/>
    <xf numFmtId="0" fontId="79" fillId="0" borderId="23" xfId="0" applyFont="1" applyBorder="1"/>
    <xf numFmtId="0" fontId="79" fillId="26" borderId="14" xfId="0" applyFont="1" applyFill="1" applyBorder="1"/>
    <xf numFmtId="0" fontId="81" fillId="28" borderId="2" xfId="0" applyFont="1" applyFill="1" applyBorder="1"/>
    <xf numFmtId="0" fontId="79" fillId="0" borderId="24" xfId="0" applyFont="1" applyBorder="1" applyAlignment="1">
      <alignment horizontal="center" vertical="center"/>
    </xf>
    <xf numFmtId="0" fontId="79" fillId="29" borderId="14" xfId="0" applyFont="1" applyFill="1" applyBorder="1"/>
    <xf numFmtId="0" fontId="79" fillId="16" borderId="25" xfId="0" applyFont="1" applyFill="1" applyBorder="1"/>
    <xf numFmtId="0" fontId="79" fillId="16" borderId="26" xfId="0" applyFont="1" applyFill="1" applyBorder="1"/>
    <xf numFmtId="0" fontId="79" fillId="0" borderId="14" xfId="0" applyFont="1" applyBorder="1"/>
    <xf numFmtId="0" fontId="81" fillId="0" borderId="27" xfId="0" applyFont="1" applyBorder="1"/>
    <xf numFmtId="0" fontId="81" fillId="26" borderId="14" xfId="0" applyFont="1" applyFill="1" applyBorder="1"/>
    <xf numFmtId="0" fontId="79" fillId="30" borderId="14" xfId="0" applyFont="1" applyFill="1" applyBorder="1"/>
    <xf numFmtId="0" fontId="81" fillId="16" borderId="25" xfId="0" applyFont="1" applyFill="1" applyBorder="1"/>
    <xf numFmtId="0" fontId="81" fillId="16" borderId="28" xfId="0" applyFont="1" applyFill="1" applyBorder="1"/>
    <xf numFmtId="0" fontId="81" fillId="16" borderId="26" xfId="0" applyFont="1" applyFill="1" applyBorder="1"/>
    <xf numFmtId="0" fontId="44" fillId="0" borderId="0" xfId="0" applyFont="1"/>
    <xf numFmtId="0" fontId="82" fillId="0" borderId="0" xfId="0" applyFont="1"/>
    <xf numFmtId="0" fontId="0" fillId="26" borderId="0" xfId="0" applyFill="1"/>
    <xf numFmtId="0" fontId="75" fillId="0" borderId="14" xfId="0" applyFont="1" applyBorder="1"/>
    <xf numFmtId="0" fontId="75" fillId="0" borderId="29" xfId="0" applyFont="1" applyBorder="1"/>
    <xf numFmtId="0" fontId="75" fillId="0" borderId="30" xfId="0" applyFont="1" applyBorder="1"/>
    <xf numFmtId="0" fontId="75" fillId="0" borderId="21" xfId="0" applyFont="1" applyBorder="1"/>
    <xf numFmtId="0" fontId="83" fillId="0" borderId="0" xfId="0" applyFont="1" applyAlignment="1">
      <alignment horizontal="center" vertical="center"/>
    </xf>
    <xf numFmtId="0" fontId="83" fillId="0" borderId="0" xfId="0" applyFont="1"/>
    <xf numFmtId="0" fontId="75" fillId="0" borderId="19" xfId="0" applyFont="1" applyBorder="1" applyAlignment="1">
      <alignment horizontal="left" vertical="center"/>
    </xf>
    <xf numFmtId="0" fontId="75" fillId="0" borderId="19" xfId="0" applyFont="1" applyBorder="1" applyAlignment="1">
      <alignment horizontal="center" vertical="center"/>
    </xf>
    <xf numFmtId="0" fontId="76" fillId="0" borderId="19" xfId="0" applyFont="1" applyBorder="1" applyAlignment="1">
      <alignment horizontal="center" vertical="center"/>
    </xf>
    <xf numFmtId="0" fontId="76" fillId="0" borderId="29" xfId="0" applyFont="1" applyBorder="1"/>
    <xf numFmtId="0" fontId="84" fillId="0" borderId="0" xfId="0" applyFont="1"/>
    <xf numFmtId="0" fontId="0" fillId="0" borderId="0" xfId="0" applyAlignment="1">
      <alignment horizontal="center" vertical="center"/>
    </xf>
    <xf numFmtId="0" fontId="81" fillId="0" borderId="0" xfId="0" applyFont="1"/>
    <xf numFmtId="0" fontId="85" fillId="27" borderId="0" xfId="0" applyFont="1" applyFill="1" applyAlignment="1">
      <alignment horizontal="center" vertical="center"/>
    </xf>
    <xf numFmtId="0" fontId="85" fillId="0" borderId="0" xfId="0" applyFont="1" applyAlignment="1">
      <alignment horizontal="center" vertical="center"/>
    </xf>
    <xf numFmtId="0" fontId="79" fillId="17" borderId="30" xfId="0" applyFont="1" applyFill="1" applyBorder="1"/>
    <xf numFmtId="0" fontId="0" fillId="16" borderId="0" xfId="0" applyFill="1"/>
    <xf numFmtId="0" fontId="79" fillId="17" borderId="31" xfId="0" applyFont="1" applyFill="1" applyBorder="1"/>
    <xf numFmtId="0" fontId="79" fillId="26" borderId="30" xfId="0" applyFont="1" applyFill="1" applyBorder="1"/>
    <xf numFmtId="0" fontId="81" fillId="17" borderId="13" xfId="0" applyFont="1" applyFill="1" applyBorder="1"/>
    <xf numFmtId="0" fontId="79" fillId="26" borderId="31" xfId="0" applyFont="1" applyFill="1" applyBorder="1"/>
    <xf numFmtId="0" fontId="79" fillId="13" borderId="5" xfId="0" applyFont="1" applyFill="1" applyBorder="1" applyAlignment="1">
      <alignment horizontal="center" vertical="center"/>
    </xf>
    <xf numFmtId="0" fontId="81" fillId="13" borderId="5" xfId="0" applyFont="1" applyFill="1" applyBorder="1" applyAlignment="1">
      <alignment horizontal="center" vertical="center"/>
    </xf>
    <xf numFmtId="0" fontId="81" fillId="0" borderId="0" xfId="0" applyFont="1" applyAlignment="1">
      <alignment horizontal="center" vertical="center"/>
    </xf>
    <xf numFmtId="0" fontId="81" fillId="26" borderId="32" xfId="0" applyFont="1" applyFill="1" applyBorder="1"/>
    <xf numFmtId="0" fontId="81" fillId="17" borderId="5" xfId="0" applyFont="1" applyFill="1" applyBorder="1"/>
    <xf numFmtId="0" fontId="79" fillId="17" borderId="5" xfId="0" applyFont="1" applyFill="1" applyBorder="1"/>
    <xf numFmtId="0" fontId="81" fillId="26" borderId="13" xfId="0" applyFont="1" applyFill="1" applyBorder="1"/>
    <xf numFmtId="0" fontId="81" fillId="16" borderId="0" xfId="0" applyFont="1" applyFill="1"/>
    <xf numFmtId="0" fontId="87" fillId="24" borderId="0" xfId="0" applyFont="1" applyFill="1" applyAlignment="1">
      <alignment horizontal="left" vertical="top" wrapText="1"/>
    </xf>
    <xf numFmtId="0" fontId="71" fillId="0" borderId="5" xfId="0" applyFont="1" applyBorder="1"/>
    <xf numFmtId="0" fontId="71" fillId="30" borderId="5" xfId="0" applyFont="1" applyFill="1" applyBorder="1"/>
    <xf numFmtId="0" fontId="71" fillId="0" borderId="21" xfId="0" applyFont="1" applyBorder="1"/>
    <xf numFmtId="0" fontId="71" fillId="30" borderId="21" xfId="0" applyFont="1" applyFill="1" applyBorder="1"/>
    <xf numFmtId="0" fontId="71" fillId="0" borderId="21" xfId="0" applyFont="1" applyBorder="1" applyAlignment="1">
      <alignment horizontal="left"/>
    </xf>
    <xf numFmtId="0" fontId="71" fillId="32" borderId="5" xfId="0" applyFont="1" applyFill="1" applyBorder="1"/>
    <xf numFmtId="0" fontId="91" fillId="24" borderId="0" xfId="0" applyFont="1" applyFill="1" applyAlignment="1">
      <alignment vertical="top" wrapText="1"/>
    </xf>
    <xf numFmtId="0" fontId="92" fillId="33" borderId="0" xfId="0" applyFont="1" applyFill="1" applyAlignment="1">
      <alignment horizontal="center"/>
    </xf>
    <xf numFmtId="0" fontId="44" fillId="0" borderId="0" xfId="0" applyFont="1" applyAlignment="1">
      <alignment wrapText="1"/>
    </xf>
    <xf numFmtId="0" fontId="26" fillId="0" borderId="2" xfId="0" applyFont="1" applyBorder="1" applyAlignment="1">
      <alignment horizontal="center"/>
    </xf>
    <xf numFmtId="0" fontId="30" fillId="15" borderId="0" xfId="0" applyFont="1" applyFill="1" applyAlignment="1">
      <alignment horizontal="center" vertical="center" wrapText="1"/>
    </xf>
    <xf numFmtId="166" fontId="30" fillId="15" borderId="0" xfId="0" applyNumberFormat="1" applyFont="1" applyFill="1" applyAlignment="1">
      <alignment horizontal="center" vertical="center" wrapText="1"/>
    </xf>
    <xf numFmtId="0" fontId="14" fillId="11" borderId="4" xfId="0" applyFont="1" applyFill="1" applyBorder="1" applyAlignment="1">
      <alignment horizontal="center" vertical="center"/>
    </xf>
    <xf numFmtId="0" fontId="0" fillId="13" borderId="5" xfId="0" applyFill="1" applyBorder="1" applyAlignment="1">
      <alignment horizontal="left" vertical="center"/>
    </xf>
    <xf numFmtId="0" fontId="17" fillId="10" borderId="2" xfId="0" applyFont="1" applyFill="1" applyBorder="1" applyAlignment="1">
      <alignment horizontal="center" vertical="center" textRotation="255" wrapText="1"/>
    </xf>
    <xf numFmtId="0" fontId="25" fillId="9" borderId="2" xfId="0" applyFont="1" applyFill="1" applyBorder="1" applyAlignment="1">
      <alignment vertical="top" wrapText="1"/>
    </xf>
    <xf numFmtId="0" fontId="19" fillId="10" borderId="2" xfId="0" applyFont="1" applyFill="1" applyBorder="1" applyAlignment="1">
      <alignment horizontal="left" vertical="top"/>
    </xf>
    <xf numFmtId="0" fontId="18" fillId="11" borderId="6" xfId="0" applyFont="1" applyFill="1" applyBorder="1" applyAlignment="1">
      <alignment horizontal="center"/>
    </xf>
    <xf numFmtId="0" fontId="18" fillId="11" borderId="7" xfId="0" applyFont="1" applyFill="1" applyBorder="1" applyAlignment="1">
      <alignment horizontal="center"/>
    </xf>
    <xf numFmtId="0" fontId="12" fillId="9" borderId="2" xfId="0" applyFont="1" applyFill="1" applyBorder="1" applyAlignment="1">
      <alignment horizontal="left" vertical="top" wrapText="1"/>
    </xf>
    <xf numFmtId="0" fontId="13" fillId="10" borderId="3" xfId="0" applyFont="1" applyFill="1" applyBorder="1" applyAlignment="1">
      <alignment horizontal="center" vertical="center"/>
    </xf>
    <xf numFmtId="0" fontId="14" fillId="11" borderId="4" xfId="0" applyFont="1" applyFill="1" applyBorder="1" applyAlignment="1">
      <alignment horizontal="left"/>
    </xf>
    <xf numFmtId="0" fontId="44" fillId="12" borderId="13" xfId="0" applyFont="1" applyFill="1" applyBorder="1" applyAlignment="1">
      <alignment horizontal="center" vertical="center"/>
    </xf>
    <xf numFmtId="0" fontId="26" fillId="18" borderId="2" xfId="0" applyFont="1" applyFill="1" applyBorder="1" applyAlignment="1">
      <alignment horizontal="center"/>
    </xf>
    <xf numFmtId="0" fontId="41" fillId="9" borderId="2" xfId="0" applyFont="1" applyFill="1" applyBorder="1" applyAlignment="1">
      <alignment vertical="top" wrapText="1"/>
    </xf>
    <xf numFmtId="0" fontId="42" fillId="19" borderId="8" xfId="0" applyFont="1" applyFill="1" applyBorder="1" applyAlignment="1">
      <alignment horizontal="center"/>
    </xf>
    <xf numFmtId="0" fontId="42" fillId="19" borderId="9" xfId="0" applyFont="1" applyFill="1" applyBorder="1" applyAlignment="1">
      <alignment horizontal="center"/>
    </xf>
    <xf numFmtId="0" fontId="42" fillId="19" borderId="10" xfId="0" applyFont="1" applyFill="1" applyBorder="1" applyAlignment="1">
      <alignment horizontal="center"/>
    </xf>
    <xf numFmtId="0" fontId="42" fillId="19" borderId="11" xfId="0" applyFont="1" applyFill="1" applyBorder="1" applyAlignment="1">
      <alignment horizontal="center"/>
    </xf>
    <xf numFmtId="0" fontId="42" fillId="19" borderId="2" xfId="0" applyFont="1" applyFill="1" applyBorder="1" applyAlignment="1">
      <alignment horizontal="center"/>
    </xf>
    <xf numFmtId="0" fontId="42" fillId="19" borderId="12" xfId="0" applyFont="1" applyFill="1" applyBorder="1" applyAlignment="1">
      <alignment horizontal="center"/>
    </xf>
    <xf numFmtId="0" fontId="42" fillId="18" borderId="8" xfId="0" applyFont="1" applyFill="1" applyBorder="1" applyAlignment="1">
      <alignment horizontal="center"/>
    </xf>
    <xf numFmtId="0" fontId="42" fillId="18" borderId="9" xfId="0" applyFont="1" applyFill="1" applyBorder="1" applyAlignment="1">
      <alignment horizontal="center"/>
    </xf>
    <xf numFmtId="0" fontId="42" fillId="18" borderId="10" xfId="0" applyFont="1" applyFill="1" applyBorder="1" applyAlignment="1">
      <alignment horizontal="center"/>
    </xf>
    <xf numFmtId="0" fontId="42" fillId="18" borderId="11" xfId="0" applyFont="1" applyFill="1" applyBorder="1" applyAlignment="1">
      <alignment horizontal="center"/>
    </xf>
    <xf numFmtId="0" fontId="42" fillId="18" borderId="2" xfId="0" applyFont="1" applyFill="1" applyBorder="1" applyAlignment="1">
      <alignment horizontal="center"/>
    </xf>
    <xf numFmtId="0" fontId="42" fillId="18" borderId="12" xfId="0" applyFont="1" applyFill="1" applyBorder="1" applyAlignment="1">
      <alignment horizontal="center"/>
    </xf>
    <xf numFmtId="0" fontId="16" fillId="0" borderId="0" xfId="0" applyFont="1" applyAlignment="1">
      <alignment horizontal="left" vertical="center"/>
    </xf>
    <xf numFmtId="0" fontId="42" fillId="17" borderId="8" xfId="0" applyFont="1" applyFill="1" applyBorder="1" applyAlignment="1">
      <alignment horizontal="center"/>
    </xf>
    <xf numFmtId="0" fontId="42" fillId="17" borderId="9" xfId="0" applyFont="1" applyFill="1" applyBorder="1" applyAlignment="1">
      <alignment horizontal="center"/>
    </xf>
    <xf numFmtId="0" fontId="42" fillId="17" borderId="10" xfId="0" applyFont="1" applyFill="1" applyBorder="1" applyAlignment="1">
      <alignment horizontal="center"/>
    </xf>
    <xf numFmtId="0" fontId="42" fillId="17" borderId="11" xfId="0" applyFont="1" applyFill="1" applyBorder="1" applyAlignment="1">
      <alignment horizontal="center"/>
    </xf>
    <xf numFmtId="0" fontId="42" fillId="17" borderId="2" xfId="0" applyFont="1" applyFill="1" applyBorder="1" applyAlignment="1">
      <alignment horizontal="center"/>
    </xf>
    <xf numFmtId="0" fontId="42" fillId="17" borderId="12" xfId="0" applyFont="1" applyFill="1" applyBorder="1" applyAlignment="1">
      <alignment horizontal="center"/>
    </xf>
    <xf numFmtId="0" fontId="49" fillId="7" borderId="14" xfId="0" applyFont="1" applyFill="1" applyBorder="1" applyAlignment="1">
      <alignment horizontal="center" vertical="center"/>
    </xf>
    <xf numFmtId="0" fontId="19" fillId="20" borderId="4" xfId="0" applyFont="1" applyFill="1" applyBorder="1" applyAlignment="1">
      <alignment horizontal="center"/>
    </xf>
    <xf numFmtId="0" fontId="16" fillId="7" borderId="13" xfId="0" applyFont="1" applyFill="1" applyBorder="1" applyAlignment="1">
      <alignment horizontal="center" vertical="center"/>
    </xf>
    <xf numFmtId="0" fontId="19" fillId="20" borderId="2" xfId="0" applyFont="1" applyFill="1" applyBorder="1" applyAlignment="1">
      <alignment horizontal="center"/>
    </xf>
    <xf numFmtId="0" fontId="45" fillId="9" borderId="0" xfId="0" applyFont="1" applyFill="1"/>
    <xf numFmtId="0" fontId="48" fillId="9" borderId="0" xfId="0" applyFont="1" applyFill="1" applyAlignment="1">
      <alignment horizontal="center" vertical="top" wrapText="1"/>
    </xf>
    <xf numFmtId="0" fontId="16" fillId="7" borderId="13" xfId="0" applyFont="1" applyFill="1" applyBorder="1"/>
    <xf numFmtId="0" fontId="19" fillId="20" borderId="16" xfId="0" applyFont="1" applyFill="1" applyBorder="1" applyAlignment="1">
      <alignment horizontal="center"/>
    </xf>
    <xf numFmtId="0" fontId="49" fillId="7" borderId="13" xfId="0" applyFont="1" applyFill="1" applyBorder="1" applyAlignment="1">
      <alignment horizontal="center" vertical="center"/>
    </xf>
    <xf numFmtId="0" fontId="19" fillId="20" borderId="15" xfId="0" applyFont="1" applyFill="1" applyBorder="1" applyAlignment="1">
      <alignment horizontal="center"/>
    </xf>
    <xf numFmtId="0" fontId="49" fillId="7" borderId="13" xfId="0" applyFont="1" applyFill="1" applyBorder="1" applyAlignment="1">
      <alignment horizontal="center"/>
    </xf>
    <xf numFmtId="0" fontId="51" fillId="9" borderId="0" xfId="0" applyFont="1" applyFill="1" applyAlignment="1">
      <alignment horizontal="center" vertical="top" wrapText="1"/>
    </xf>
    <xf numFmtId="0" fontId="57" fillId="7" borderId="5" xfId="0" applyFont="1" applyFill="1" applyBorder="1" applyAlignment="1">
      <alignment horizontal="center"/>
    </xf>
    <xf numFmtId="0" fontId="47" fillId="34" borderId="0" xfId="0" applyFont="1" applyFill="1" applyAlignment="1">
      <alignment vertical="top" wrapText="1"/>
    </xf>
    <xf numFmtId="0" fontId="61" fillId="17" borderId="5" xfId="0" applyFont="1" applyFill="1" applyBorder="1" applyAlignment="1">
      <alignment horizontal="center" vertical="center"/>
    </xf>
    <xf numFmtId="0" fontId="62" fillId="23" borderId="5" xfId="0" applyFont="1" applyFill="1" applyBorder="1" applyAlignment="1">
      <alignment horizontal="center" vertical="center" wrapText="1"/>
    </xf>
    <xf numFmtId="0" fontId="65" fillId="0" borderId="0" xfId="0" applyFont="1" applyAlignment="1">
      <alignment wrapText="1"/>
    </xf>
    <xf numFmtId="0" fontId="71" fillId="24" borderId="0" xfId="0" applyFont="1" applyFill="1" applyAlignment="1">
      <alignment horizontal="left" vertical="top" wrapText="1"/>
    </xf>
    <xf numFmtId="0" fontId="80" fillId="27" borderId="0" xfId="0" applyFont="1" applyFill="1" applyAlignment="1">
      <alignment horizontal="center" vertical="center"/>
    </xf>
    <xf numFmtId="0" fontId="79" fillId="0" borderId="24" xfId="0" applyFont="1" applyBorder="1" applyAlignment="1">
      <alignment horizontal="center" vertical="center"/>
    </xf>
    <xf numFmtId="0" fontId="65" fillId="0" borderId="0" xfId="0" applyFont="1" applyAlignment="1">
      <alignment vertical="top" wrapText="1"/>
    </xf>
    <xf numFmtId="0" fontId="66" fillId="0" borderId="0" xfId="0" applyFont="1" applyAlignment="1">
      <alignment horizontal="left" vertical="top" wrapText="1"/>
    </xf>
    <xf numFmtId="0" fontId="75" fillId="24" borderId="0" xfId="0" applyFont="1" applyFill="1" applyAlignment="1">
      <alignment vertical="top" wrapText="1"/>
    </xf>
    <xf numFmtId="0" fontId="79" fillId="31" borderId="5" xfId="0" applyFont="1" applyFill="1" applyBorder="1" applyAlignment="1">
      <alignment horizontal="center" vertical="center"/>
    </xf>
    <xf numFmtId="0" fontId="90" fillId="24" borderId="0" xfId="0" applyFont="1" applyFill="1" applyAlignment="1">
      <alignment vertical="top" wrapText="1"/>
    </xf>
    <xf numFmtId="0" fontId="88" fillId="0" borderId="0" xfId="0" applyFont="1" applyAlignment="1">
      <alignment wrapText="1"/>
    </xf>
    <xf numFmtId="0" fontId="87" fillId="24" borderId="0" xfId="0" applyFont="1" applyFill="1" applyAlignment="1">
      <alignment horizontal="left" vertical="top" wrapText="1"/>
    </xf>
    <xf numFmtId="0" fontId="87" fillId="24" borderId="0" xfId="0" applyFont="1" applyFill="1" applyAlignment="1">
      <alignment vertical="top" wrapText="1"/>
    </xf>
  </cellXfs>
  <cellStyles count="32">
    <cellStyle name="Accent 1 1" xfId="1" xr:uid="{00000000-0005-0000-0000-000006000000}"/>
    <cellStyle name="Accent 1 2" xfId="2" xr:uid="{00000000-0005-0000-0000-000007000000}"/>
    <cellStyle name="Accent 2 1" xfId="3" xr:uid="{00000000-0005-0000-0000-000008000000}"/>
    <cellStyle name="Accent 2 2" xfId="4" xr:uid="{00000000-0005-0000-0000-000009000000}"/>
    <cellStyle name="Accent 3 1" xfId="5" xr:uid="{00000000-0005-0000-0000-00000A000000}"/>
    <cellStyle name="Accent 3 2" xfId="6" xr:uid="{00000000-0005-0000-0000-00000B000000}"/>
    <cellStyle name="Accent 4" xfId="7" xr:uid="{00000000-0005-0000-0000-00000C000000}"/>
    <cellStyle name="Accent 5" xfId="8" xr:uid="{00000000-0005-0000-0000-00000D000000}"/>
    <cellStyle name="Bad 1" xfId="9" xr:uid="{00000000-0005-0000-0000-00000E000000}"/>
    <cellStyle name="Bad 2" xfId="10" xr:uid="{00000000-0005-0000-0000-00000F000000}"/>
    <cellStyle name="Error 1" xfId="11" xr:uid="{00000000-0005-0000-0000-000010000000}"/>
    <cellStyle name="Error 2" xfId="12" xr:uid="{00000000-0005-0000-0000-000011000000}"/>
    <cellStyle name="Footnote 1" xfId="13" xr:uid="{00000000-0005-0000-0000-000012000000}"/>
    <cellStyle name="Footnote 2" xfId="14" xr:uid="{00000000-0005-0000-0000-000013000000}"/>
    <cellStyle name="Good 1" xfId="15" xr:uid="{00000000-0005-0000-0000-000014000000}"/>
    <cellStyle name="Good 2" xfId="16" xr:uid="{00000000-0005-0000-0000-000015000000}"/>
    <cellStyle name="Heading 1 1" xfId="17" xr:uid="{00000000-0005-0000-0000-000016000000}"/>
    <cellStyle name="Heading 1 2" xfId="18" xr:uid="{00000000-0005-0000-0000-000017000000}"/>
    <cellStyle name="Heading 2 1" xfId="19" xr:uid="{00000000-0005-0000-0000-000018000000}"/>
    <cellStyle name="Heading 2 2" xfId="20" xr:uid="{00000000-0005-0000-0000-000019000000}"/>
    <cellStyle name="Hyperlink 1" xfId="21" xr:uid="{00000000-0005-0000-0000-00001A000000}"/>
    <cellStyle name="Neutral 1" xfId="22" xr:uid="{00000000-0005-0000-0000-00001B000000}"/>
    <cellStyle name="Neutral 2" xfId="23" xr:uid="{00000000-0005-0000-0000-00001C000000}"/>
    <cellStyle name="Normal" xfId="0" builtinId="0"/>
    <cellStyle name="Note 1" xfId="24" xr:uid="{00000000-0005-0000-0000-00001D000000}"/>
    <cellStyle name="Note 2" xfId="25" xr:uid="{00000000-0005-0000-0000-00001E000000}"/>
    <cellStyle name="Status 1" xfId="26" xr:uid="{00000000-0005-0000-0000-00001F000000}"/>
    <cellStyle name="Status 2" xfId="27" xr:uid="{00000000-0005-0000-0000-000020000000}"/>
    <cellStyle name="Text 1" xfId="28" xr:uid="{00000000-0005-0000-0000-000021000000}"/>
    <cellStyle name="Text 2" xfId="29" xr:uid="{00000000-0005-0000-0000-000022000000}"/>
    <cellStyle name="Warning 1" xfId="30" xr:uid="{00000000-0005-0000-0000-000023000000}"/>
    <cellStyle name="Warning 2" xfId="31" xr:uid="{00000000-0005-0000-0000-000024000000}"/>
  </cellStyles>
  <dxfs count="0"/>
  <tableStyles count="0" defaultTableStyle="TableStyleMedium2" defaultPivotStyle="PivotStyleLight16"/>
  <colors>
    <indexedColors>
      <rgbColor rgb="FF000000"/>
      <rgbColor rgb="FFFFFFFF"/>
      <rgbColor rgb="FFFF0000"/>
      <rgbColor rgb="FF1FB714"/>
      <rgbColor rgb="FF0000EE"/>
      <rgbColor rgb="FFFFFF00"/>
      <rgbColor rgb="FFDD0806"/>
      <rgbColor rgb="FFEEEEEE"/>
      <rgbColor rgb="FF800000"/>
      <rgbColor rgb="FF006600"/>
      <rgbColor rgb="FF000080"/>
      <rgbColor rgb="FF996600"/>
      <rgbColor rgb="FF800080"/>
      <rgbColor rgb="FF006411"/>
      <rgbColor rgb="FFC0C0C0"/>
      <rgbColor rgb="FF808080"/>
      <rgbColor rgb="FFDDDDDD"/>
      <rgbColor rgb="FF993366"/>
      <rgbColor rgb="FFFFFFCC"/>
      <rgbColor rgb="FFCCFFFF"/>
      <rgbColor rgb="FFCC0000"/>
      <rgbColor rgb="FFFFB66C"/>
      <rgbColor rgb="FF2A6099"/>
      <rgbColor rgb="FFB4C7DC"/>
      <rgbColor rgb="FF000090"/>
      <rgbColor rgb="FFFF00FF"/>
      <rgbColor rgb="FFFCF305"/>
      <rgbColor rgb="FFF6F9D4"/>
      <rgbColor rgb="FFBF0041"/>
      <rgbColor rgb="FF900000"/>
      <rgbColor rgb="FF1F497D"/>
      <rgbColor rgb="FF0000FF"/>
      <rgbColor rgb="FFFFF5CE"/>
      <rgbColor rgb="FFDEE6EF"/>
      <rgbColor rgb="FFCCFFCC"/>
      <rgbColor rgb="FFFFFF99"/>
      <rgbColor rgb="FFAFD095"/>
      <rgbColor rgb="FFFFA6A6"/>
      <rgbColor rgb="FFE0C2CD"/>
      <rgbColor rgb="FFFFCCCC"/>
      <rgbColor rgb="FFFFFFD7"/>
      <rgbColor rgb="FFDDE8CB"/>
      <rgbColor rgb="FFD4EA6B"/>
      <rgbColor rgb="FFFFCC00"/>
      <rgbColor rgb="FFFFD7D7"/>
      <rgbColor rgb="FFC35817"/>
      <rgbColor rgb="FFE8F2A1"/>
      <rgbColor rgb="FFF7D1D5"/>
      <rgbColor rgb="FF003366"/>
      <rgbColor rgb="FF347C17"/>
      <rgbColor rgb="FF003300"/>
      <rgbColor rgb="FF274E13"/>
      <rgbColor rgb="FFC9211E"/>
      <rgbColor rgb="FF55308D"/>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75960</xdr:colOff>
      <xdr:row>16</xdr:row>
      <xdr:rowOff>217080</xdr:rowOff>
    </xdr:from>
    <xdr:to>
      <xdr:col>22</xdr:col>
      <xdr:colOff>41760</xdr:colOff>
      <xdr:row>19</xdr:row>
      <xdr:rowOff>213840</xdr:rowOff>
    </xdr:to>
    <xdr:pic>
      <xdr:nvPicPr>
        <xdr:cNvPr id="2" name="Image 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6132600" y="3773160"/>
          <a:ext cx="2005920" cy="74916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906480</xdr:colOff>
      <xdr:row>9</xdr:row>
      <xdr:rowOff>98280</xdr:rowOff>
    </xdr:from>
    <xdr:to>
      <xdr:col>7</xdr:col>
      <xdr:colOff>263160</xdr:colOff>
      <xdr:row>13</xdr:row>
      <xdr:rowOff>165600</xdr:rowOff>
    </xdr:to>
    <xdr:pic>
      <xdr:nvPicPr>
        <xdr:cNvPr id="2" name="Imag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5918400" y="2158920"/>
          <a:ext cx="2764080" cy="103248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90360</xdr:rowOff>
    </xdr:from>
    <xdr:to>
      <xdr:col>2</xdr:col>
      <xdr:colOff>6120</xdr:colOff>
      <xdr:row>18</xdr:row>
      <xdr:rowOff>151560</xdr:rowOff>
    </xdr:to>
    <xdr:pic>
      <xdr:nvPicPr>
        <xdr:cNvPr id="3" name="Image 6">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0" y="2747880"/>
          <a:ext cx="2207160" cy="82332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2160</xdr:colOff>
      <xdr:row>0</xdr:row>
      <xdr:rowOff>0</xdr:rowOff>
    </xdr:from>
    <xdr:to>
      <xdr:col>12</xdr:col>
      <xdr:colOff>274680</xdr:colOff>
      <xdr:row>3</xdr:row>
      <xdr:rowOff>137160</xdr:rowOff>
    </xdr:to>
    <xdr:pic>
      <xdr:nvPicPr>
        <xdr:cNvPr id="4" name="Image 7">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7764480" y="0"/>
          <a:ext cx="2764080" cy="1032480"/>
        </a:xfrm>
        <a:prstGeom prst="rect">
          <a:avLst/>
        </a:prstGeom>
        <a:noFill/>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342720</xdr:colOff>
      <xdr:row>0</xdr:row>
      <xdr:rowOff>0</xdr:rowOff>
    </xdr:from>
    <xdr:to>
      <xdr:col>7</xdr:col>
      <xdr:colOff>14760</xdr:colOff>
      <xdr:row>0</xdr:row>
      <xdr:rowOff>891000</xdr:rowOff>
    </xdr:to>
    <xdr:pic>
      <xdr:nvPicPr>
        <xdr:cNvPr id="5" name="Image 2">
          <a:extLst>
            <a:ext uri="{FF2B5EF4-FFF2-40B4-BE49-F238E27FC236}">
              <a16:creationId xmlns:a16="http://schemas.microsoft.com/office/drawing/2014/main" id="{00000000-0008-0000-0700-000005000000}"/>
            </a:ext>
          </a:extLst>
        </xdr:cNvPr>
        <xdr:cNvPicPr/>
      </xdr:nvPicPr>
      <xdr:blipFill>
        <a:blip xmlns:r="http://schemas.openxmlformats.org/officeDocument/2006/relationships" r:embed="rId1"/>
        <a:stretch/>
      </xdr:blipFill>
      <xdr:spPr>
        <a:xfrm>
          <a:off x="8101080" y="0"/>
          <a:ext cx="2387880" cy="891000"/>
        </a:xfrm>
        <a:prstGeom prst="rect">
          <a:avLst/>
        </a:prstGeom>
        <a:noFill/>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55440</xdr:colOff>
      <xdr:row>0</xdr:row>
      <xdr:rowOff>0</xdr:rowOff>
    </xdr:from>
    <xdr:to>
      <xdr:col>7</xdr:col>
      <xdr:colOff>817560</xdr:colOff>
      <xdr:row>2</xdr:row>
      <xdr:rowOff>47880</xdr:rowOff>
    </xdr:to>
    <xdr:pic>
      <xdr:nvPicPr>
        <xdr:cNvPr id="6" name="Image 8">
          <a:extLst>
            <a:ext uri="{FF2B5EF4-FFF2-40B4-BE49-F238E27FC236}">
              <a16:creationId xmlns:a16="http://schemas.microsoft.com/office/drawing/2014/main" id="{00000000-0008-0000-0800-000006000000}"/>
            </a:ext>
          </a:extLst>
        </xdr:cNvPr>
        <xdr:cNvPicPr/>
      </xdr:nvPicPr>
      <xdr:blipFill>
        <a:blip xmlns:r="http://schemas.openxmlformats.org/officeDocument/2006/relationships" r:embed="rId1"/>
        <a:stretch/>
      </xdr:blipFill>
      <xdr:spPr>
        <a:xfrm>
          <a:off x="10431360" y="0"/>
          <a:ext cx="2387880" cy="891000"/>
        </a:xfrm>
        <a:prstGeom prst="rect">
          <a:avLst/>
        </a:prstGeom>
        <a:noFill/>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187200</xdr:colOff>
      <xdr:row>0</xdr:row>
      <xdr:rowOff>0</xdr:rowOff>
    </xdr:from>
    <xdr:to>
      <xdr:col>6</xdr:col>
      <xdr:colOff>2575080</xdr:colOff>
      <xdr:row>2</xdr:row>
      <xdr:rowOff>122040</xdr:rowOff>
    </xdr:to>
    <xdr:pic>
      <xdr:nvPicPr>
        <xdr:cNvPr id="7" name="Image 1">
          <a:extLst>
            <a:ext uri="{FF2B5EF4-FFF2-40B4-BE49-F238E27FC236}">
              <a16:creationId xmlns:a16="http://schemas.microsoft.com/office/drawing/2014/main" id="{00000000-0008-0000-0900-000007000000}"/>
            </a:ext>
          </a:extLst>
        </xdr:cNvPr>
        <xdr:cNvPicPr/>
      </xdr:nvPicPr>
      <xdr:blipFill>
        <a:blip xmlns:r="http://schemas.openxmlformats.org/officeDocument/2006/relationships" r:embed="rId1"/>
        <a:stretch/>
      </xdr:blipFill>
      <xdr:spPr>
        <a:xfrm>
          <a:off x="8944560" y="0"/>
          <a:ext cx="2387880" cy="891000"/>
        </a:xfrm>
        <a:prstGeom prst="rect">
          <a:avLst/>
        </a:prstGeom>
        <a:noFill/>
        <a:ln w="0">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P103"/>
  <sheetViews>
    <sheetView tabSelected="1" zoomScale="120" zoomScaleNormal="120" workbookViewId="0">
      <selection activeCell="CJ10" sqref="CJ10"/>
    </sheetView>
  </sheetViews>
  <sheetFormatPr defaultColWidth="7.75" defaultRowHeight="17.100000000000001" customHeight="1"/>
  <cols>
    <col min="1" max="1" width="3.125" customWidth="1"/>
    <col min="2" max="2" width="14.375" customWidth="1"/>
    <col min="3" max="18" width="4.125" customWidth="1"/>
    <col min="19" max="19" width="4.375" customWidth="1"/>
    <col min="20" max="20" width="4.125" customWidth="1"/>
    <col min="21" max="26" width="4.375" customWidth="1"/>
    <col min="27" max="37" width="8.375" hidden="1" customWidth="1"/>
    <col min="38" max="38" width="19" style="1" hidden="1" customWidth="1"/>
    <col min="39" max="74" width="8.375" hidden="1" customWidth="1"/>
    <col min="75" max="75" width="6.125" hidden="1" customWidth="1"/>
    <col min="76" max="76" width="7.125" hidden="1" customWidth="1"/>
    <col min="77" max="83" width="8" hidden="1" customWidth="1"/>
    <col min="84" max="101" width="8" customWidth="1"/>
    <col min="105" max="105" width="29.125" customWidth="1"/>
  </cols>
  <sheetData>
    <row r="1" spans="1:172" ht="20.100000000000001" customHeight="1">
      <c r="A1" s="174" t="s">
        <v>0</v>
      </c>
      <c r="B1" s="174"/>
      <c r="C1" s="175" t="s">
        <v>1</v>
      </c>
      <c r="D1" s="175"/>
      <c r="E1" s="175"/>
      <c r="F1" s="175"/>
      <c r="G1" s="175"/>
      <c r="H1" s="175"/>
      <c r="I1" s="175"/>
      <c r="J1" s="175"/>
      <c r="K1" s="175"/>
      <c r="L1" s="175"/>
      <c r="M1" s="175"/>
      <c r="N1" s="175"/>
      <c r="O1" s="175"/>
      <c r="P1" s="175"/>
      <c r="Q1" s="175"/>
      <c r="R1" s="175"/>
      <c r="S1" s="175"/>
      <c r="T1" s="175"/>
      <c r="U1" s="175"/>
      <c r="V1" s="175"/>
      <c r="W1" s="175"/>
      <c r="X1" s="175"/>
      <c r="Y1" s="175"/>
      <c r="Z1" s="175"/>
    </row>
    <row r="2" spans="1:172" ht="20.100000000000001" customHeight="1">
      <c r="A2" s="174"/>
      <c r="B2" s="174"/>
      <c r="C2" s="176" t="str">
        <f>+'Division 1'!B3</f>
        <v>Black Horse</v>
      </c>
      <c r="D2" s="176"/>
      <c r="E2" s="176" t="str">
        <f>+'Division 1'!B4</f>
        <v>Nelson</v>
      </c>
      <c r="F2" s="176"/>
      <c r="G2" s="176" t="str">
        <f>+'Division 1'!B5</f>
        <v>Builders</v>
      </c>
      <c r="H2" s="176"/>
      <c r="I2" s="176" t="str">
        <f>+'Division 1'!B6</f>
        <v>Exchequers</v>
      </c>
      <c r="J2" s="176"/>
      <c r="K2" s="176" t="str">
        <f>+'Division 1'!B7</f>
        <v>Evicted</v>
      </c>
      <c r="L2" s="176"/>
      <c r="M2" s="176" t="str">
        <f>+'Division 1'!B8</f>
        <v>Jokers</v>
      </c>
      <c r="N2" s="176"/>
      <c r="O2" s="176" t="str">
        <f>+'Division 1'!B9</f>
        <v>Legionnaires</v>
      </c>
      <c r="P2" s="176"/>
      <c r="Q2" s="167" t="str">
        <f>+'Division 1'!B10</f>
        <v>PBCC</v>
      </c>
      <c r="R2" s="167"/>
      <c r="S2" s="167" t="str">
        <f>+'Division 1'!B11</f>
        <v>Steamers</v>
      </c>
      <c r="T2" s="167"/>
      <c r="U2" s="167" t="str">
        <f>+'Division 1'!B12</f>
        <v>SCCC</v>
      </c>
      <c r="V2" s="167"/>
      <c r="W2" s="167" t="str">
        <f>+'Division 1'!B13</f>
        <v>3HS</v>
      </c>
      <c r="X2" s="167"/>
      <c r="Y2" s="167" t="str">
        <f>+'Division 1'!B14</f>
        <v>No Game</v>
      </c>
      <c r="Z2" s="167"/>
      <c r="AB2" s="2" t="s">
        <v>2</v>
      </c>
      <c r="AD2" s="3"/>
      <c r="AE2" s="4" t="s">
        <v>3</v>
      </c>
      <c r="AF2" s="4" t="s">
        <v>4</v>
      </c>
      <c r="AG2" s="4" t="s">
        <v>5</v>
      </c>
      <c r="AH2" s="4" t="s">
        <v>6</v>
      </c>
      <c r="AI2" s="4" t="s">
        <v>7</v>
      </c>
      <c r="AJ2" s="4" t="s">
        <v>8</v>
      </c>
      <c r="AK2" s="4" t="s">
        <v>9</v>
      </c>
      <c r="AL2" s="4" t="s">
        <v>10</v>
      </c>
      <c r="AM2" s="4" t="s">
        <v>11</v>
      </c>
      <c r="AN2" s="4" t="s">
        <v>12</v>
      </c>
      <c r="AQ2" s="5" t="s">
        <v>13</v>
      </c>
      <c r="AR2" s="168" t="s">
        <v>14</v>
      </c>
      <c r="AS2" s="168"/>
      <c r="AT2" s="168"/>
      <c r="AU2" s="168"/>
      <c r="AV2" s="168"/>
      <c r="AW2" s="168"/>
      <c r="AX2" s="168"/>
      <c r="AY2" s="168"/>
      <c r="AZ2" s="168"/>
      <c r="BA2" s="168"/>
      <c r="BB2" s="168"/>
      <c r="BE2" s="5" t="s">
        <v>4</v>
      </c>
      <c r="BF2" s="168" t="s">
        <v>15</v>
      </c>
      <c r="BG2" s="168"/>
      <c r="BH2" s="168"/>
      <c r="BI2" s="168"/>
      <c r="BJ2" s="168"/>
      <c r="BK2" s="168"/>
      <c r="BL2" s="168"/>
      <c r="BM2" s="168"/>
      <c r="BN2" s="168"/>
      <c r="BO2" s="168"/>
      <c r="BP2" s="168"/>
      <c r="BQ2" s="168"/>
      <c r="BR2" s="168"/>
      <c r="BS2" s="168"/>
      <c r="BT2" s="168"/>
      <c r="BU2" s="168"/>
      <c r="BV2" s="168"/>
      <c r="BW2" s="168"/>
      <c r="BX2" s="168"/>
      <c r="BY2" s="168"/>
      <c r="BZ2" s="168"/>
      <c r="CA2" s="168"/>
      <c r="CB2" s="168"/>
    </row>
    <row r="3" spans="1:172" ht="20.100000000000001" customHeight="1">
      <c r="A3" s="169" t="s">
        <v>16</v>
      </c>
      <c r="B3" s="6" t="s">
        <v>17</v>
      </c>
      <c r="C3" s="7"/>
      <c r="D3" s="7"/>
      <c r="E3" s="8">
        <v>5</v>
      </c>
      <c r="F3" s="8">
        <f t="shared" ref="F3:F14" si="0">+IF(E3="","",9-E3)</f>
        <v>4</v>
      </c>
      <c r="G3" s="8">
        <v>5</v>
      </c>
      <c r="H3" s="8">
        <f t="shared" ref="H3:H14" si="1">+IF(G3="","",9-G3)</f>
        <v>4</v>
      </c>
      <c r="I3" s="8">
        <v>7</v>
      </c>
      <c r="J3" s="8">
        <f t="shared" ref="J3:J14" si="2">+IF(I3="","",9-I3)</f>
        <v>2</v>
      </c>
      <c r="K3" s="8">
        <v>4</v>
      </c>
      <c r="L3" s="8">
        <f t="shared" ref="L3:L14" si="3">+IF(K3="","",9-K3)</f>
        <v>5</v>
      </c>
      <c r="M3" s="8">
        <v>4</v>
      </c>
      <c r="N3" s="8">
        <f t="shared" ref="N3:N14" si="4">+IF(M3="","",9-M3)</f>
        <v>5</v>
      </c>
      <c r="O3" s="8">
        <v>5</v>
      </c>
      <c r="P3" s="8">
        <f t="shared" ref="P3:P14" si="5">+IF(O3="","",9-O3)</f>
        <v>4</v>
      </c>
      <c r="Q3" s="8">
        <v>5</v>
      </c>
      <c r="R3" s="8">
        <f t="shared" ref="R3:R14" si="6">+IF(Q3="","",9-Q3)</f>
        <v>4</v>
      </c>
      <c r="S3" s="8">
        <v>5</v>
      </c>
      <c r="T3" s="8">
        <f t="shared" ref="T3:T14" si="7">+IF(S3="","",9-S3)</f>
        <v>4</v>
      </c>
      <c r="U3" s="8">
        <v>5</v>
      </c>
      <c r="V3" s="8">
        <f t="shared" ref="V3:V14" si="8">+IF(U3="","",9-U3)</f>
        <v>4</v>
      </c>
      <c r="W3" s="8"/>
      <c r="X3" s="8" t="str">
        <f t="shared" ref="X3:X14" si="9">+IF(W3="","",9-W3)</f>
        <v/>
      </c>
      <c r="Y3" s="8"/>
      <c r="Z3" s="8" t="str">
        <f t="shared" ref="Z3:Z14" si="10">+IF(Y3="","",9-Y3)</f>
        <v/>
      </c>
      <c r="AA3" s="9"/>
      <c r="AB3" s="10">
        <f t="shared" ref="AB3:AB14" si="11">+C3+E3+G3+I3+K3+M3+O3+Q3+S3+U3+W3+Y3</f>
        <v>45</v>
      </c>
      <c r="AC3" s="9"/>
      <c r="AD3" s="11">
        <v>1</v>
      </c>
      <c r="AE3" s="10" t="str">
        <f>+'Division 1'!B3</f>
        <v>Black Horse</v>
      </c>
      <c r="AF3" s="10">
        <f>COUNTIF('Division 1'!$BE$3:$CB$14,'Division 1'!AE3)</f>
        <v>18</v>
      </c>
      <c r="AG3" s="10">
        <f>COUNTIF('Division 1'!$AQ$3:$BB$14,'Division 1'!AE3)</f>
        <v>14</v>
      </c>
      <c r="AH3" s="10">
        <f>+'Division 1'!AF3-'Division 1'!AG3</f>
        <v>4</v>
      </c>
      <c r="AI3" s="10">
        <f>+'Division 1'!AG3*2</f>
        <v>28</v>
      </c>
      <c r="AJ3" s="10">
        <f>+AB3+D15</f>
        <v>91</v>
      </c>
      <c r="AK3" s="12">
        <f>+'Division 1'!AI3+'Division 1'!AJ3</f>
        <v>119</v>
      </c>
      <c r="AL3" s="13">
        <f>+'Division 1'!AK3+'Division 1'!AG3/100+0.005</f>
        <v>119.145</v>
      </c>
      <c r="AM3" s="12">
        <f>RANK('Division 1'!AL3,'Division 1'!$AL$3:$AL$14,0)</f>
        <v>1</v>
      </c>
      <c r="AN3" s="12">
        <f t="shared" ref="AN3:AN14" si="12">MATCH(AD3,$AM$3:$AM$14,0)</f>
        <v>1</v>
      </c>
      <c r="AQ3" s="10" t="str">
        <f>+IF('Division 1'!C3+D3&gt;0,IF('Division 1'!C3&gt;4,'Division 1'!$D3,'Division 1'!C$2),"")</f>
        <v/>
      </c>
      <c r="AR3" s="10" t="str">
        <f>+IF('Division 1'!E3+F3&gt;0,IF('Division 1'!E3&gt;4,'Division 1'!$B3,'Division 1'!E$2),"")</f>
        <v>Black Horse</v>
      </c>
      <c r="AS3" s="10" t="str">
        <f>+IF('Division 1'!G3+H3&gt;0,IF('Division 1'!G3&gt;4,'Division 1'!$B3,'Division 1'!G$2),"")</f>
        <v>Black Horse</v>
      </c>
      <c r="AT3" s="10" t="str">
        <f>+IF('Division 1'!I3+J3&gt;0,IF('Division 1'!I3&gt;4,'Division 1'!$B3,'Division 1'!I$2),"")</f>
        <v>Black Horse</v>
      </c>
      <c r="AU3" s="10" t="str">
        <f>+IF('Division 1'!K3+L3&gt;0,IF('Division 1'!K3&gt;4,'Division 1'!$B3,'Division 1'!K$2),"")</f>
        <v>Evicted</v>
      </c>
      <c r="AV3" s="10" t="str">
        <f>+IF('Division 1'!M3+N3&gt;0,IF('Division 1'!M3&gt;4,'Division 1'!$B3,'Division 1'!M$2),"")</f>
        <v>Jokers</v>
      </c>
      <c r="AW3" s="10" t="str">
        <f>+IF('Division 1'!O3+P3&gt;0,IF('Division 1'!O3&gt;4,'Division 1'!$B3,'Division 1'!O$2),"")</f>
        <v>Black Horse</v>
      </c>
      <c r="AX3" s="10" t="str">
        <f>+IF('Division 1'!Q3+R3&gt;0,IF('Division 1'!Q3&gt;4,'Division 1'!$B3,'Division 1'!Q$2),"")</f>
        <v>Black Horse</v>
      </c>
      <c r="AY3" s="10" t="str">
        <f>+IF('Division 1'!S3+T3&gt;0,IF('Division 1'!S3&gt;4,'Division 1'!$B3,'Division 1'!S$2),"")</f>
        <v>Black Horse</v>
      </c>
      <c r="AZ3" s="10" t="str">
        <f>+IF('Division 1'!U3+V3&gt;0,IF('Division 1'!U3&gt;4,'Division 1'!$B3,'Division 1'!U$2),"")</f>
        <v>Black Horse</v>
      </c>
      <c r="BA3" s="10" t="e">
        <f>+IF('Division 1'!W3+X3&gt;0,IF('Division 1'!W3&gt;4,'Division 1'!$B3,'Division 1'!W$2),"")</f>
        <v>#VALUE!</v>
      </c>
      <c r="BB3" s="10" t="e">
        <f>+IF('Division 1'!Y3+Z3&gt;0,IF('Division 1'!Y3&gt;4,'Division 1'!$B3,'Division 1'!Y$2),"")</f>
        <v>#VALUE!</v>
      </c>
      <c r="BE3" s="10" t="str">
        <f>+IF('Division 1'!C3="","",'Division 1'!$B3)</f>
        <v/>
      </c>
      <c r="BF3" s="10" t="str">
        <f>+IF('Division 1'!D3="","",'Division 1'!$C$2)</f>
        <v/>
      </c>
      <c r="BG3" s="10" t="str">
        <f>+IF('Division 1'!E3="","",'Division 1'!$B3)</f>
        <v>Black Horse</v>
      </c>
      <c r="BH3" s="10" t="str">
        <f>+IF('Division 1'!F3="","",'Division 1'!$E$2)</f>
        <v>Nelson</v>
      </c>
      <c r="BI3" s="10" t="str">
        <f>+IF('Division 1'!G3="","",'Division 1'!$B3)</f>
        <v>Black Horse</v>
      </c>
      <c r="BJ3" s="10" t="str">
        <f>+IF('Division 1'!H3="","",'Division 1'!$G$2)</f>
        <v>Builders</v>
      </c>
      <c r="BK3" s="10" t="str">
        <f>+IF('Division 1'!I3="","",'Division 1'!$B3)</f>
        <v>Black Horse</v>
      </c>
      <c r="BL3" s="10" t="str">
        <f>+IF('Division 1'!J3="","",'Division 1'!$I$2)</f>
        <v>Exchequers</v>
      </c>
      <c r="BM3" s="10" t="str">
        <f>+IF('Division 1'!K3="","",'Division 1'!$B3)</f>
        <v>Black Horse</v>
      </c>
      <c r="BN3" s="10" t="str">
        <f>+IF('Division 1'!L3="","",'Division 1'!$K$2)</f>
        <v>Evicted</v>
      </c>
      <c r="BO3" s="10" t="str">
        <f>+IF('Division 1'!M3="","",'Division 1'!$B3)</f>
        <v>Black Horse</v>
      </c>
      <c r="BP3" s="10" t="str">
        <f>+IF('Division 1'!N3="","",'Division 1'!M$2)</f>
        <v>Jokers</v>
      </c>
      <c r="BQ3" s="10" t="str">
        <f>+IF('Division 1'!O3="","",'Division 1'!$B3)</f>
        <v>Black Horse</v>
      </c>
      <c r="BR3" s="10" t="str">
        <f>+IF('Division 1'!P3="","",'Division 1'!O$2)</f>
        <v>Legionnaires</v>
      </c>
      <c r="BS3" s="10" t="str">
        <f>+IF('Division 1'!Q3="","",'Division 1'!$B3)</f>
        <v>Black Horse</v>
      </c>
      <c r="BT3" s="10" t="str">
        <f>+IF('Division 1'!R3="","",'Division 1'!Q$2)</f>
        <v>PBCC</v>
      </c>
      <c r="BU3" s="10" t="str">
        <f>+IF('Division 1'!S3="","",'Division 1'!$B3)</f>
        <v>Black Horse</v>
      </c>
      <c r="BV3" s="10" t="str">
        <f>+IF('Division 1'!T3="","",'Division 1'!S$2)</f>
        <v>Steamers</v>
      </c>
      <c r="BW3" s="10" t="str">
        <f>+IF('Division 1'!U3="","",'Division 1'!$B3)</f>
        <v>Black Horse</v>
      </c>
      <c r="BX3" s="10" t="str">
        <f>+IF('Division 1'!V3="","",'Division 1'!U$2)</f>
        <v>SCCC</v>
      </c>
      <c r="BY3" s="10" t="str">
        <f>+IF('Division 1'!W3="","",'Division 1'!$B3)</f>
        <v/>
      </c>
      <c r="BZ3" s="10" t="str">
        <f>+IF('Division 1'!X3="","",'Division 1'!W$2)</f>
        <v/>
      </c>
      <c r="CA3" s="10" t="str">
        <f>+IF('Division 1'!Y3="","",'Division 1'!$B3)</f>
        <v/>
      </c>
      <c r="CB3" s="10" t="str">
        <f>+IF('Division 1'!Z3="","",'Division 1'!Y$2)</f>
        <v/>
      </c>
    </row>
    <row r="4" spans="1:172" ht="20.100000000000001" customHeight="1">
      <c r="A4" s="169"/>
      <c r="B4" s="6" t="s">
        <v>18</v>
      </c>
      <c r="C4" s="8">
        <v>4</v>
      </c>
      <c r="D4" s="8">
        <f t="shared" ref="D4:D14" si="13">+IF(C4="","",9-C4)</f>
        <v>5</v>
      </c>
      <c r="E4" s="7"/>
      <c r="F4" s="7" t="str">
        <f t="shared" si="0"/>
        <v/>
      </c>
      <c r="G4" s="8">
        <v>5</v>
      </c>
      <c r="H4" s="8">
        <v>0</v>
      </c>
      <c r="I4" s="8">
        <v>3</v>
      </c>
      <c r="J4" s="8">
        <f t="shared" si="2"/>
        <v>6</v>
      </c>
      <c r="K4" s="8">
        <v>3</v>
      </c>
      <c r="L4" s="8">
        <f t="shared" si="3"/>
        <v>6</v>
      </c>
      <c r="M4" s="8">
        <v>5</v>
      </c>
      <c r="N4" s="8">
        <f t="shared" si="4"/>
        <v>4</v>
      </c>
      <c r="O4" s="8">
        <v>3</v>
      </c>
      <c r="P4" s="8">
        <f t="shared" si="5"/>
        <v>6</v>
      </c>
      <c r="Q4" s="8">
        <v>7</v>
      </c>
      <c r="R4" s="8">
        <f t="shared" si="6"/>
        <v>2</v>
      </c>
      <c r="S4" s="8">
        <v>5</v>
      </c>
      <c r="T4" s="8">
        <f t="shared" si="7"/>
        <v>4</v>
      </c>
      <c r="U4" s="8">
        <v>7</v>
      </c>
      <c r="V4" s="8">
        <f t="shared" si="8"/>
        <v>2</v>
      </c>
      <c r="W4" s="8"/>
      <c r="X4" s="8" t="str">
        <f t="shared" si="9"/>
        <v/>
      </c>
      <c r="Y4" s="8"/>
      <c r="Z4" s="8" t="str">
        <f t="shared" si="10"/>
        <v/>
      </c>
      <c r="AA4" s="9"/>
      <c r="AB4" s="10">
        <f t="shared" si="11"/>
        <v>42</v>
      </c>
      <c r="AC4" s="9"/>
      <c r="AD4" s="11">
        <v>2</v>
      </c>
      <c r="AE4" s="10" t="str">
        <f>+'Division 1'!B4</f>
        <v>Nelson</v>
      </c>
      <c r="AF4" s="10">
        <f>COUNTIF('Division 1'!$BE$3:$CB$14,'Division 1'!AE4)</f>
        <v>18</v>
      </c>
      <c r="AG4" s="10">
        <f>COUNTIF('Division 1'!$AQ$3:$BB$14,'Division 1'!AE4)</f>
        <v>7</v>
      </c>
      <c r="AH4" s="10">
        <f>+'Division 1'!AF4-'Division 1'!AG4</f>
        <v>11</v>
      </c>
      <c r="AI4" s="10">
        <f>+'Division 1'!AG4*2</f>
        <v>14</v>
      </c>
      <c r="AJ4" s="10">
        <f>+AB4+F15</f>
        <v>74</v>
      </c>
      <c r="AK4" s="12">
        <f>+'Division 1'!AI4+'Division 1'!AJ4</f>
        <v>88</v>
      </c>
      <c r="AL4" s="13">
        <f>+'Division 1'!AK4+'Division 1'!AG4/100+0.0002</f>
        <v>88.0702</v>
      </c>
      <c r="AM4" s="12">
        <f>RANK('Division 1'!AL4,'Division 1'!$AL$3:$AL$14,0)</f>
        <v>8</v>
      </c>
      <c r="AN4" s="12">
        <f t="shared" si="12"/>
        <v>9</v>
      </c>
      <c r="AQ4" s="10" t="str">
        <f>+IF('Division 1'!C4+D4&gt;0,IF('Division 1'!C4&gt;4,'Division 1'!$B4,'Division 1'!C$2),"")</f>
        <v>Black Horse</v>
      </c>
      <c r="AR4" s="10" t="e">
        <f>+IF('Division 1'!E4+F4&gt;0,IF('Division 1'!E4&gt;4,'Division 1'!$B4,'Division 1'!E$2),"")</f>
        <v>#VALUE!</v>
      </c>
      <c r="AS4" s="10" t="str">
        <f>+IF('Division 1'!G4+H4&gt;0,IF('Division 1'!G4&gt;4,'Division 1'!$B4,'Division 1'!G$2),"")</f>
        <v>Nelson</v>
      </c>
      <c r="AT4" s="10" t="str">
        <f>+IF('Division 1'!I4+J4&gt;0,IF('Division 1'!I4&gt;4,'Division 1'!$B4,'Division 1'!I$2),"")</f>
        <v>Exchequers</v>
      </c>
      <c r="AU4" s="10" t="str">
        <f>+IF('Division 1'!K4+L4&gt;0,IF('Division 1'!K4&gt;4,'Division 1'!$B4,'Division 1'!K$2),"")</f>
        <v>Evicted</v>
      </c>
      <c r="AV4" s="10" t="str">
        <f>+IF('Division 1'!M4+N4&gt;0,IF('Division 1'!M4&gt;4,'Division 1'!$B4,'Division 1'!M$2),"")</f>
        <v>Nelson</v>
      </c>
      <c r="AW4" s="10" t="str">
        <f>+IF('Division 1'!O4+P4&gt;0,IF('Division 1'!O4&gt;4,'Division 1'!$B4,'Division 1'!O$2),"")</f>
        <v>Legionnaires</v>
      </c>
      <c r="AX4" s="10" t="str">
        <f>+IF('Division 1'!Q4+R4&gt;0,IF('Division 1'!Q4&gt;4,'Division 1'!$B4,'Division 1'!Q$2),"")</f>
        <v>Nelson</v>
      </c>
      <c r="AY4" s="10" t="str">
        <f>+IF('Division 1'!S4+T4&gt;0,IF('Division 1'!S4&gt;4,'Division 1'!$B4,'Division 1'!S$2),"")</f>
        <v>Nelson</v>
      </c>
      <c r="AZ4" s="10" t="str">
        <f>+IF('Division 1'!U4+V4&gt;0,IF('Division 1'!U4&gt;4,'Division 1'!$B4,'Division 1'!U$2),"")</f>
        <v>Nelson</v>
      </c>
      <c r="BA4" s="10" t="e">
        <f>+IF('Division 1'!W4+X4&gt;0,IF('Division 1'!W4&gt;4,'Division 1'!$B4,'Division 1'!W$2),"")</f>
        <v>#VALUE!</v>
      </c>
      <c r="BB4" s="10" t="e">
        <f>+IF('Division 1'!Y4+Z4&gt;0,IF('Division 1'!Y4&gt;4,'Division 1'!$B4,'Division 1'!Y$2),"")</f>
        <v>#VALUE!</v>
      </c>
      <c r="BE4" s="10" t="str">
        <f>+IF('Division 1'!C4="","",'Division 1'!$B4)</f>
        <v>Nelson</v>
      </c>
      <c r="BF4" s="10" t="str">
        <f>+IF('Division 1'!D4="","",'Division 1'!$C$2)</f>
        <v>Black Horse</v>
      </c>
      <c r="BG4" s="10" t="str">
        <f>+IF('Division 1'!E4="","",'Division 1'!$B4)</f>
        <v/>
      </c>
      <c r="BH4" s="10" t="str">
        <f>+IF('Division 1'!F4="","",'Division 1'!$E$2)</f>
        <v/>
      </c>
      <c r="BI4" s="10" t="str">
        <f>+IF('Division 1'!G4="","",'Division 1'!$B4)</f>
        <v>Nelson</v>
      </c>
      <c r="BJ4" s="10" t="str">
        <f>+IF('Division 1'!H4="","",'Division 1'!$G$2)</f>
        <v>Builders</v>
      </c>
      <c r="BK4" s="10" t="str">
        <f>+IF('Division 1'!I4="","",'Division 1'!$B4)</f>
        <v>Nelson</v>
      </c>
      <c r="BL4" s="10" t="str">
        <f>+IF('Division 1'!J4="","",'Division 1'!$I$2)</f>
        <v>Exchequers</v>
      </c>
      <c r="BM4" s="10" t="str">
        <f>+IF('Division 1'!K4="","",'Division 1'!$B4)</f>
        <v>Nelson</v>
      </c>
      <c r="BN4" s="10" t="str">
        <f>+IF('Division 1'!L4="","",'Division 1'!$K$2)</f>
        <v>Evicted</v>
      </c>
      <c r="BO4" s="10" t="str">
        <f>+IF('Division 1'!M4="","",'Division 1'!$B4)</f>
        <v>Nelson</v>
      </c>
      <c r="BP4" s="10" t="str">
        <f>+IF('Division 1'!N4="","",'Division 1'!M$2)</f>
        <v>Jokers</v>
      </c>
      <c r="BQ4" s="10" t="str">
        <f>+IF('Division 1'!O4="","",'Division 1'!$B4)</f>
        <v>Nelson</v>
      </c>
      <c r="BR4" s="10" t="str">
        <f>+IF('Division 1'!P4="","",'Division 1'!O$2)</f>
        <v>Legionnaires</v>
      </c>
      <c r="BS4" s="10" t="str">
        <f>+IF('Division 1'!Q4="","",'Division 1'!$B4)</f>
        <v>Nelson</v>
      </c>
      <c r="BT4" s="10" t="str">
        <f>+IF('Division 1'!R4="","",'Division 1'!Q$2)</f>
        <v>PBCC</v>
      </c>
      <c r="BU4" s="10" t="str">
        <f>+IF('Division 1'!S4="","",'Division 1'!$B4)</f>
        <v>Nelson</v>
      </c>
      <c r="BV4" s="10" t="str">
        <f>+IF('Division 1'!T4="","",'Division 1'!S$2)</f>
        <v>Steamers</v>
      </c>
      <c r="BW4" s="10" t="str">
        <f>+IF('Division 1'!U4="","",'Division 1'!$B4)</f>
        <v>Nelson</v>
      </c>
      <c r="BX4" s="10" t="str">
        <f>+IF('Division 1'!V4="","",'Division 1'!U$2)</f>
        <v>SCCC</v>
      </c>
      <c r="BY4" s="10" t="str">
        <f>+IF('Division 1'!W4="","",'Division 1'!$B4)</f>
        <v/>
      </c>
      <c r="BZ4" s="10" t="str">
        <f>+IF('Division 1'!X4="","",'Division 1'!W$2)</f>
        <v/>
      </c>
      <c r="CA4" s="10" t="str">
        <f>+IF('Division 1'!Y4="","",'Division 1'!$B4)</f>
        <v/>
      </c>
      <c r="CB4" s="10" t="str">
        <f>+IF('Division 1'!Z4="","",'Division 1'!Y$2)</f>
        <v/>
      </c>
      <c r="DA4" s="14"/>
    </row>
    <row r="5" spans="1:172" ht="20.100000000000001" customHeight="1">
      <c r="A5" s="169"/>
      <c r="B5" s="6" t="s">
        <v>19</v>
      </c>
      <c r="C5" s="8">
        <v>3</v>
      </c>
      <c r="D5" s="8">
        <f t="shared" si="13"/>
        <v>6</v>
      </c>
      <c r="E5" s="8">
        <v>5</v>
      </c>
      <c r="F5" s="8">
        <f t="shared" si="0"/>
        <v>4</v>
      </c>
      <c r="G5" s="7"/>
      <c r="H5" s="7" t="str">
        <f t="shared" si="1"/>
        <v/>
      </c>
      <c r="I5" s="8">
        <v>3</v>
      </c>
      <c r="J5" s="8">
        <f t="shared" si="2"/>
        <v>6</v>
      </c>
      <c r="K5" s="8">
        <v>6</v>
      </c>
      <c r="L5" s="8">
        <f t="shared" si="3"/>
        <v>3</v>
      </c>
      <c r="M5" s="8">
        <v>4</v>
      </c>
      <c r="N5" s="8">
        <f t="shared" si="4"/>
        <v>5</v>
      </c>
      <c r="O5" s="8">
        <v>4</v>
      </c>
      <c r="P5" s="8">
        <f t="shared" si="5"/>
        <v>5</v>
      </c>
      <c r="Q5" s="8">
        <v>5</v>
      </c>
      <c r="R5" s="8">
        <f t="shared" si="6"/>
        <v>4</v>
      </c>
      <c r="S5" s="8">
        <v>2</v>
      </c>
      <c r="T5" s="8">
        <f t="shared" si="7"/>
        <v>7</v>
      </c>
      <c r="U5" s="8">
        <v>4</v>
      </c>
      <c r="V5" s="8">
        <f t="shared" si="8"/>
        <v>5</v>
      </c>
      <c r="W5" s="8"/>
      <c r="X5" s="8" t="str">
        <f t="shared" si="9"/>
        <v/>
      </c>
      <c r="Y5" s="8"/>
      <c r="Z5" s="8" t="str">
        <f t="shared" si="10"/>
        <v/>
      </c>
      <c r="AA5" s="9"/>
      <c r="AB5" s="10">
        <f t="shared" si="11"/>
        <v>36</v>
      </c>
      <c r="AC5" s="9"/>
      <c r="AD5" s="11">
        <v>3</v>
      </c>
      <c r="AE5" s="10" t="str">
        <f>+'Division 1'!B5</f>
        <v>Builders</v>
      </c>
      <c r="AF5" s="10">
        <f>COUNTIF('Division 1'!$BE$3:$CB$14,'Division 1'!AE5)</f>
        <v>18</v>
      </c>
      <c r="AG5" s="10">
        <f>COUNTIF('Division 1'!$AQ$3:$BB$14,'Division 1'!AE5)</f>
        <v>5</v>
      </c>
      <c r="AH5" s="10">
        <f>+'Division 1'!AF5-'Division 1'!AG5</f>
        <v>13</v>
      </c>
      <c r="AI5" s="10">
        <f>+'Division 1'!AG5*2</f>
        <v>10</v>
      </c>
      <c r="AJ5" s="10">
        <f>+AB5+H15</f>
        <v>68</v>
      </c>
      <c r="AK5" s="12">
        <f>+'Division 1'!AI5+'Division 1'!AJ5</f>
        <v>78</v>
      </c>
      <c r="AL5" s="13">
        <f>+'Division 1'!AK5+'Division 1'!AG5/100+0.0003</f>
        <v>78.050299999999993</v>
      </c>
      <c r="AM5" s="12">
        <f>RANK('Division 1'!AL5,'Division 1'!$AL$3:$AL$14,0)</f>
        <v>10</v>
      </c>
      <c r="AN5" s="12">
        <f t="shared" si="12"/>
        <v>4</v>
      </c>
      <c r="AQ5" s="10" t="str">
        <f>+IF('Division 1'!C5+D5&gt;0,IF('Division 1'!C5&gt;4,'Division 1'!$B5,'Division 1'!C$2),"")</f>
        <v>Black Horse</v>
      </c>
      <c r="AR5" s="10" t="str">
        <f>+IF('Division 1'!E5+F5&gt;0,IF('Division 1'!E5&gt;4,'Division 1'!$B5,'Division 1'!E$2),"")</f>
        <v>Builders</v>
      </c>
      <c r="AS5" s="10" t="e">
        <f>+IF('Division 1'!G5+H5&gt;0,IF('Division 1'!G5&gt;4,'Division 1'!$B5,'Division 1'!G$2),"")</f>
        <v>#VALUE!</v>
      </c>
      <c r="AT5" s="10" t="str">
        <f>+IF('Division 1'!I5+J5&gt;0,IF('Division 1'!I5&gt;4,'Division 1'!$B5,'Division 1'!I$2),"")</f>
        <v>Exchequers</v>
      </c>
      <c r="AU5" s="10" t="str">
        <f>+IF('Division 1'!K5+L5&gt;0,IF('Division 1'!K5&gt;4,'Division 1'!$B5,'Division 1'!K$2),"")</f>
        <v>Builders</v>
      </c>
      <c r="AV5" s="10" t="str">
        <f>+IF('Division 1'!M5+N5&gt;0,IF('Division 1'!M5&gt;4,'Division 1'!$B5,'Division 1'!M$2),"")</f>
        <v>Jokers</v>
      </c>
      <c r="AW5" s="10" t="str">
        <f>+IF('Division 1'!O5+P5&gt;0,IF('Division 1'!O5&gt;4,'Division 1'!$B5,'Division 1'!O$2),"")</f>
        <v>Legionnaires</v>
      </c>
      <c r="AX5" s="10" t="str">
        <f>+IF('Division 1'!Q5+R5&gt;0,IF('Division 1'!Q5&gt;4,'Division 1'!$B5,'Division 1'!Q$2),"")</f>
        <v>Builders</v>
      </c>
      <c r="AY5" s="10" t="str">
        <f>+IF('Division 1'!S5+T5&gt;0,IF('Division 1'!S5&gt;4,'Division 1'!$B5,'Division 1'!S$2),"")</f>
        <v>Steamers</v>
      </c>
      <c r="AZ5" s="10" t="str">
        <f>+IF('Division 1'!U5+V5&gt;0,IF('Division 1'!U5&gt;4,'Division 1'!$B5,'Division 1'!U$2),"")</f>
        <v>SCCC</v>
      </c>
      <c r="BA5" s="10" t="e">
        <f>+IF('Division 1'!W5+X5&gt;0,IF('Division 1'!W5&gt;4,'Division 1'!$B5,'Division 1'!W$2),"")</f>
        <v>#VALUE!</v>
      </c>
      <c r="BB5" s="10" t="e">
        <f>+IF('Division 1'!Y5+Z5&gt;0,IF('Division 1'!Y5&gt;4,'Division 1'!$B5,'Division 1'!Y$2),"")</f>
        <v>#VALUE!</v>
      </c>
      <c r="BE5" s="10" t="str">
        <f>+IF('Division 1'!C5="","",'Division 1'!$B5)</f>
        <v>Builders</v>
      </c>
      <c r="BF5" s="10" t="str">
        <f>+IF('Division 1'!D5="","",'Division 1'!$C$2)</f>
        <v>Black Horse</v>
      </c>
      <c r="BG5" s="10" t="str">
        <f>+IF('Division 1'!E5="","",'Division 1'!$B5)</f>
        <v>Builders</v>
      </c>
      <c r="BH5" s="10" t="str">
        <f>+IF('Division 1'!F5="","",'Division 1'!$E$2)</f>
        <v>Nelson</v>
      </c>
      <c r="BI5" s="10" t="str">
        <f>+IF('Division 1'!G5="","",'Division 1'!$B5)</f>
        <v/>
      </c>
      <c r="BJ5" s="10" t="str">
        <f>+IF('Division 1'!H5="","",'Division 1'!$G$2)</f>
        <v/>
      </c>
      <c r="BK5" s="10" t="str">
        <f>+IF('Division 1'!I5="","",'Division 1'!$B5)</f>
        <v>Builders</v>
      </c>
      <c r="BL5" s="10" t="str">
        <f>+IF('Division 1'!J5="","",'Division 1'!$I$2)</f>
        <v>Exchequers</v>
      </c>
      <c r="BM5" s="10" t="str">
        <f>+IF('Division 1'!K5="","",'Division 1'!$B5)</f>
        <v>Builders</v>
      </c>
      <c r="BN5" s="10" t="str">
        <f>+IF('Division 1'!L5="","",'Division 1'!$K$2)</f>
        <v>Evicted</v>
      </c>
      <c r="BO5" s="10" t="str">
        <f>+IF('Division 1'!M5="","",'Division 1'!$B5)</f>
        <v>Builders</v>
      </c>
      <c r="BP5" s="10" t="str">
        <f>+IF('Division 1'!N5="","",'Division 1'!M$2)</f>
        <v>Jokers</v>
      </c>
      <c r="BQ5" s="10" t="str">
        <f>+IF('Division 1'!O5="","",'Division 1'!$B5)</f>
        <v>Builders</v>
      </c>
      <c r="BR5" s="10" t="str">
        <f>+IF('Division 1'!P5="","",'Division 1'!O$2)</f>
        <v>Legionnaires</v>
      </c>
      <c r="BS5" s="10" t="str">
        <f>+IF('Division 1'!Q5="","",'Division 1'!$B5)</f>
        <v>Builders</v>
      </c>
      <c r="BT5" s="10" t="str">
        <f>+IF('Division 1'!R5="","",'Division 1'!Q$2)</f>
        <v>PBCC</v>
      </c>
      <c r="BU5" s="10" t="str">
        <f>+IF('Division 1'!S5="","",'Division 1'!$B5)</f>
        <v>Builders</v>
      </c>
      <c r="BV5" s="10" t="str">
        <f>+IF('Division 1'!T5="","",'Division 1'!S$2)</f>
        <v>Steamers</v>
      </c>
      <c r="BW5" s="10" t="str">
        <f>+IF('Division 1'!U5="","",'Division 1'!$B5)</f>
        <v>Builders</v>
      </c>
      <c r="BX5" s="10" t="str">
        <f>+IF('Division 1'!V5="","",'Division 1'!U$2)</f>
        <v>SCCC</v>
      </c>
      <c r="BY5" s="10" t="str">
        <f>+IF('Division 1'!W5="","",'Division 1'!$B5)</f>
        <v/>
      </c>
      <c r="BZ5" s="10" t="str">
        <f>+IF('Division 1'!X5="","",'Division 1'!W$2)</f>
        <v/>
      </c>
      <c r="CA5" s="10" t="str">
        <f>+IF('Division 1'!Y5="","",'Division 1'!$B5)</f>
        <v/>
      </c>
      <c r="CB5" s="10" t="str">
        <f>+IF('Division 1'!Z5="","",'Division 1'!Y$2)</f>
        <v/>
      </c>
      <c r="DA5" s="15"/>
    </row>
    <row r="6" spans="1:172" ht="20.100000000000001" customHeight="1">
      <c r="A6" s="169"/>
      <c r="B6" s="6" t="s">
        <v>20</v>
      </c>
      <c r="C6" s="8">
        <v>5</v>
      </c>
      <c r="D6" s="8">
        <f t="shared" si="13"/>
        <v>4</v>
      </c>
      <c r="E6" s="8">
        <v>5</v>
      </c>
      <c r="F6" s="8">
        <f t="shared" si="0"/>
        <v>4</v>
      </c>
      <c r="G6" s="8">
        <v>6</v>
      </c>
      <c r="H6" s="8">
        <f t="shared" si="1"/>
        <v>3</v>
      </c>
      <c r="I6" s="7"/>
      <c r="J6" s="7" t="str">
        <f t="shared" si="2"/>
        <v/>
      </c>
      <c r="K6" s="8">
        <v>4</v>
      </c>
      <c r="L6" s="8">
        <f t="shared" si="3"/>
        <v>5</v>
      </c>
      <c r="M6" s="8">
        <v>4</v>
      </c>
      <c r="N6" s="8">
        <f t="shared" si="4"/>
        <v>5</v>
      </c>
      <c r="O6" s="8">
        <v>5</v>
      </c>
      <c r="P6" s="8">
        <f t="shared" si="5"/>
        <v>4</v>
      </c>
      <c r="Q6" s="8">
        <v>6</v>
      </c>
      <c r="R6" s="8">
        <f t="shared" si="6"/>
        <v>3</v>
      </c>
      <c r="S6" s="8">
        <v>6</v>
      </c>
      <c r="T6" s="8">
        <f t="shared" si="7"/>
        <v>3</v>
      </c>
      <c r="U6" s="8">
        <v>5</v>
      </c>
      <c r="V6" s="8">
        <f t="shared" si="8"/>
        <v>4</v>
      </c>
      <c r="W6" s="8"/>
      <c r="X6" s="8" t="str">
        <f t="shared" si="9"/>
        <v/>
      </c>
      <c r="Y6" s="8"/>
      <c r="Z6" s="8" t="str">
        <f t="shared" si="10"/>
        <v/>
      </c>
      <c r="AA6" s="9"/>
      <c r="AB6" s="10">
        <f t="shared" si="11"/>
        <v>46</v>
      </c>
      <c r="AC6" s="9"/>
      <c r="AD6" s="11">
        <v>4</v>
      </c>
      <c r="AE6" s="10" t="str">
        <f>+'Division 1'!B6</f>
        <v>Exchequers</v>
      </c>
      <c r="AF6" s="10">
        <f>COUNTIF('Division 1'!$BE$3:$CB$14,'Division 1'!AE6)</f>
        <v>18</v>
      </c>
      <c r="AG6" s="10">
        <f>COUNTIF('Division 1'!$AQ$3:$BB$14,'Division 1'!AE6)</f>
        <v>12</v>
      </c>
      <c r="AH6" s="10">
        <f>+'Division 1'!AF6-'Division 1'!AG6</f>
        <v>6</v>
      </c>
      <c r="AI6" s="10">
        <f>+'Division 1'!AG6*2</f>
        <v>24</v>
      </c>
      <c r="AJ6" s="10">
        <f>+AB6+J15</f>
        <v>86</v>
      </c>
      <c r="AK6" s="12">
        <f>+'Division 1'!AI6+'Division 1'!AJ6</f>
        <v>110</v>
      </c>
      <c r="AL6" s="13">
        <f>+'Division 1'!AK6+'Division 1'!AG6/100+0.0004</f>
        <v>110.1204</v>
      </c>
      <c r="AM6" s="12">
        <f>RANK('Division 1'!AL6,'Division 1'!$AL$3:$AL$14,0)</f>
        <v>3</v>
      </c>
      <c r="AN6" s="12">
        <f t="shared" si="12"/>
        <v>7</v>
      </c>
      <c r="AQ6" s="10" t="str">
        <f>+IF('Division 1'!C6+D6&gt;0,IF('Division 1'!C6&gt;4,'Division 1'!$B6,'Division 1'!C$2),"")</f>
        <v>Exchequers</v>
      </c>
      <c r="AR6" s="10" t="str">
        <f>+IF('Division 1'!E6+F6&gt;0,IF('Division 1'!E6&gt;4,'Division 1'!$B6,'Division 1'!E$2),"")</f>
        <v>Exchequers</v>
      </c>
      <c r="AS6" s="10" t="str">
        <f>+IF('Division 1'!G6+H6&gt;0,IF('Division 1'!G6&gt;4,'Division 1'!$B6,'Division 1'!G$2),"")</f>
        <v>Exchequers</v>
      </c>
      <c r="AT6" s="10" t="e">
        <f>+IF('Division 1'!I6+J6&gt;0,IF('Division 1'!I6&gt;4,'Division 1'!$B6,'Division 1'!I$2),"")</f>
        <v>#VALUE!</v>
      </c>
      <c r="AU6" s="10" t="str">
        <f>+IF('Division 1'!K6+L6&gt;0,IF('Division 1'!K6&gt;4,'Division 1'!$B6,'Division 1'!K$2),"")</f>
        <v>Evicted</v>
      </c>
      <c r="AV6" s="10" t="str">
        <f>+IF('Division 1'!M6+N6&gt;0,IF('Division 1'!M6&gt;4,'Division 1'!$B6,'Division 1'!M$2),"")</f>
        <v>Jokers</v>
      </c>
      <c r="AW6" s="10" t="str">
        <f>+IF('Division 1'!O6+P6&gt;0,IF('Division 1'!O6&gt;4,'Division 1'!$B6,'Division 1'!O$2),"")</f>
        <v>Exchequers</v>
      </c>
      <c r="AX6" s="10" t="str">
        <f>+IF('Division 1'!Q6+R6&gt;0,IF('Division 1'!Q6&gt;4,'Division 1'!$B6,'Division 1'!Q$2),"")</f>
        <v>Exchequers</v>
      </c>
      <c r="AY6" s="10" t="str">
        <f>+IF('Division 1'!S6+T6&gt;0,IF('Division 1'!S6&gt;4,'Division 1'!$B6,'Division 1'!S$2),"")</f>
        <v>Exchequers</v>
      </c>
      <c r="AZ6" s="10" t="str">
        <f>+IF('Division 1'!U6+V6&gt;0,IF('Division 1'!U6&gt;4,'Division 1'!$B6,'Division 1'!U$2),"")</f>
        <v>Exchequers</v>
      </c>
      <c r="BA6" s="10" t="e">
        <f>+IF('Division 1'!W6+X6&gt;0,IF('Division 1'!W6&gt;4,'Division 1'!$B6,'Division 1'!W$2),"")</f>
        <v>#VALUE!</v>
      </c>
      <c r="BB6" s="10" t="e">
        <f>+IF('Division 1'!Y6+Z6&gt;0,IF('Division 1'!Y6&gt;4,'Division 1'!$B6,'Division 1'!Y$2),"")</f>
        <v>#VALUE!</v>
      </c>
      <c r="BE6" s="10" t="str">
        <f>+IF('Division 1'!C6="","",'Division 1'!$B6)</f>
        <v>Exchequers</v>
      </c>
      <c r="BF6" s="10" t="str">
        <f>+IF('Division 1'!D6="","",'Division 1'!$C$2)</f>
        <v>Black Horse</v>
      </c>
      <c r="BG6" s="10" t="str">
        <f>+IF('Division 1'!E6="","",'Division 1'!$B6)</f>
        <v>Exchequers</v>
      </c>
      <c r="BH6" s="10" t="str">
        <f>+IF('Division 1'!F6="","",'Division 1'!$E$2)</f>
        <v>Nelson</v>
      </c>
      <c r="BI6" s="10" t="str">
        <f>+IF('Division 1'!G6="","",'Division 1'!$B6)</f>
        <v>Exchequers</v>
      </c>
      <c r="BJ6" s="10" t="str">
        <f>+IF('Division 1'!H6="","",'Division 1'!$G$2)</f>
        <v>Builders</v>
      </c>
      <c r="BK6" s="10" t="str">
        <f>+IF('Division 1'!I6="","",'Division 1'!$B6)</f>
        <v/>
      </c>
      <c r="BL6" s="10" t="str">
        <f>+IF('Division 1'!J6="","",'Division 1'!$I$2)</f>
        <v/>
      </c>
      <c r="BM6" s="10" t="str">
        <f>+IF('Division 1'!K6="","",'Division 1'!$B6)</f>
        <v>Exchequers</v>
      </c>
      <c r="BN6" s="10" t="str">
        <f>+IF('Division 1'!L6="","",'Division 1'!$K$2)</f>
        <v>Evicted</v>
      </c>
      <c r="BO6" s="10" t="str">
        <f>+IF('Division 1'!M6="","",'Division 1'!$B6)</f>
        <v>Exchequers</v>
      </c>
      <c r="BP6" s="10" t="str">
        <f>+IF('Division 1'!N6="","",'Division 1'!M$2)</f>
        <v>Jokers</v>
      </c>
      <c r="BQ6" s="10" t="str">
        <f>+IF('Division 1'!O6="","",'Division 1'!$B6)</f>
        <v>Exchequers</v>
      </c>
      <c r="BR6" s="10" t="str">
        <f>+IF('Division 1'!P6="","",'Division 1'!O$2)</f>
        <v>Legionnaires</v>
      </c>
      <c r="BS6" s="10" t="str">
        <f>+IF('Division 1'!Q6="","",'Division 1'!$B6)</f>
        <v>Exchequers</v>
      </c>
      <c r="BT6" s="10" t="str">
        <f>+IF('Division 1'!R6="","",'Division 1'!Q$2)</f>
        <v>PBCC</v>
      </c>
      <c r="BU6" s="10" t="str">
        <f>+IF('Division 1'!S6="","",'Division 1'!$B6)</f>
        <v>Exchequers</v>
      </c>
      <c r="BV6" s="10" t="str">
        <f>+IF('Division 1'!T6="","",'Division 1'!S$2)</f>
        <v>Steamers</v>
      </c>
      <c r="BW6" s="10" t="str">
        <f>+IF('Division 1'!U6="","",'Division 1'!$B6)</f>
        <v>Exchequers</v>
      </c>
      <c r="BX6" s="10" t="str">
        <f>+IF('Division 1'!V6="","",'Division 1'!U$2)</f>
        <v>SCCC</v>
      </c>
      <c r="BY6" s="10" t="str">
        <f>+IF('Division 1'!W6="","",'Division 1'!$B6)</f>
        <v/>
      </c>
      <c r="BZ6" s="10" t="str">
        <f>+IF('Division 1'!X6="","",'Division 1'!W$2)</f>
        <v/>
      </c>
      <c r="CA6" s="10" t="str">
        <f>+IF('Division 1'!Y6="","",'Division 1'!$B6)</f>
        <v/>
      </c>
      <c r="CB6" s="10" t="str">
        <f>+IF('Division 1'!Z6="","",'Division 1'!Y$2)</f>
        <v/>
      </c>
      <c r="DA6" s="16"/>
    </row>
    <row r="7" spans="1:172" ht="20.100000000000001" customHeight="1">
      <c r="A7" s="169"/>
      <c r="B7" s="6" t="s">
        <v>21</v>
      </c>
      <c r="C7" s="8">
        <v>4</v>
      </c>
      <c r="D7" s="8">
        <f t="shared" si="13"/>
        <v>5</v>
      </c>
      <c r="E7" s="8">
        <v>4</v>
      </c>
      <c r="F7" s="8">
        <f t="shared" si="0"/>
        <v>5</v>
      </c>
      <c r="G7" s="8">
        <v>5</v>
      </c>
      <c r="H7" s="8">
        <f t="shared" si="1"/>
        <v>4</v>
      </c>
      <c r="I7" s="8">
        <v>7</v>
      </c>
      <c r="J7" s="8">
        <f t="shared" si="2"/>
        <v>2</v>
      </c>
      <c r="K7" s="7"/>
      <c r="L7" s="7" t="str">
        <f t="shared" si="3"/>
        <v/>
      </c>
      <c r="M7" s="8">
        <v>5</v>
      </c>
      <c r="N7" s="8">
        <f t="shared" si="4"/>
        <v>4</v>
      </c>
      <c r="O7" s="8">
        <v>4</v>
      </c>
      <c r="P7" s="8">
        <f t="shared" si="5"/>
        <v>5</v>
      </c>
      <c r="Q7" s="8">
        <v>3</v>
      </c>
      <c r="R7" s="8">
        <f t="shared" si="6"/>
        <v>6</v>
      </c>
      <c r="S7" s="8">
        <v>5</v>
      </c>
      <c r="T7" s="8">
        <f t="shared" si="7"/>
        <v>4</v>
      </c>
      <c r="U7" s="8">
        <v>3</v>
      </c>
      <c r="V7" s="8">
        <f t="shared" si="8"/>
        <v>6</v>
      </c>
      <c r="W7" s="8"/>
      <c r="X7" s="8" t="str">
        <f t="shared" si="9"/>
        <v/>
      </c>
      <c r="Y7" s="8"/>
      <c r="Z7" s="8" t="str">
        <f t="shared" si="10"/>
        <v/>
      </c>
      <c r="AA7" s="9"/>
      <c r="AB7" s="10">
        <f t="shared" si="11"/>
        <v>40</v>
      </c>
      <c r="AC7" s="9"/>
      <c r="AD7" s="11">
        <v>5</v>
      </c>
      <c r="AE7" s="10" t="str">
        <f>+'Division 1'!B7</f>
        <v>Evicted</v>
      </c>
      <c r="AF7" s="10">
        <f>COUNTIF('Division 1'!$BE$3:$CB$14,'Division 1'!AE7)</f>
        <v>18</v>
      </c>
      <c r="AG7" s="10">
        <f>COUNTIF('Division 1'!$AQ$3:$BB$14,'Division 1'!AE7)</f>
        <v>9</v>
      </c>
      <c r="AH7" s="10">
        <f>+'Division 1'!AF7-'Division 1'!AG7</f>
        <v>9</v>
      </c>
      <c r="AI7" s="10">
        <f>+'Division 1'!AG7*2</f>
        <v>18</v>
      </c>
      <c r="AJ7" s="10">
        <f>+AB7+L15</f>
        <v>82</v>
      </c>
      <c r="AK7" s="12">
        <f>+'Division 1'!AI7+'Division 1'!AJ7</f>
        <v>100</v>
      </c>
      <c r="AL7" s="13">
        <f>+'Division 1'!AK7+'Division 1'!AG7/100+0.0005</f>
        <v>100.09050000000001</v>
      </c>
      <c r="AM7" s="12">
        <f>RANK('Division 1'!AL7,'Division 1'!$AL$3:$AL$14,0)</f>
        <v>5</v>
      </c>
      <c r="AN7" s="12">
        <f t="shared" si="12"/>
        <v>5</v>
      </c>
      <c r="AQ7" s="10" t="str">
        <f>+IF('Division 1'!C7+D7&gt;0,IF('Division 1'!C7&gt;4,'Division 1'!$B7,'Division 1'!C$2),"")</f>
        <v>Black Horse</v>
      </c>
      <c r="AR7" s="10" t="str">
        <f>+IF('Division 1'!E7+F7&gt;0,IF('Division 1'!E7&gt;4,'Division 1'!$B7,'Division 1'!E$2),"")</f>
        <v>Nelson</v>
      </c>
      <c r="AS7" s="10" t="str">
        <f>+IF('Division 1'!G7+H7&gt;0,IF('Division 1'!G7&gt;4,'Division 1'!$B7,'Division 1'!G$2),"")</f>
        <v>Evicted</v>
      </c>
      <c r="AT7" s="10" t="str">
        <f>+IF('Division 1'!I7+J7&gt;0,IF('Division 1'!I7&gt;4,'Division 1'!$B7,'Division 1'!I$2),"")</f>
        <v>Evicted</v>
      </c>
      <c r="AU7" s="10" t="e">
        <f>+IF('Division 1'!K7+L7&gt;0,IF('Division 1'!K7&gt;4,'Division 1'!$B7,'Division 1'!K$2),"")</f>
        <v>#VALUE!</v>
      </c>
      <c r="AV7" s="10" t="str">
        <f>+IF('Division 1'!M7+N7&gt;0,IF('Division 1'!M7&gt;4,'Division 1'!$B7,'Division 1'!M$2),"")</f>
        <v>Evicted</v>
      </c>
      <c r="AW7" s="10" t="str">
        <f>+IF('Division 1'!O7+P7&gt;0,IF('Division 1'!O7&gt;4,'Division 1'!$B7,'Division 1'!O$2),"")</f>
        <v>Legionnaires</v>
      </c>
      <c r="AX7" s="10" t="str">
        <f>+IF('Division 1'!Q7+R7&gt;0,IF('Division 1'!Q7&gt;4,'Division 1'!$B7,'Division 1'!Q$2),"")</f>
        <v>PBCC</v>
      </c>
      <c r="AY7" s="10" t="str">
        <f>+IF('Division 1'!S7+T7&gt;0,IF('Division 1'!S7&gt;4,'Division 1'!$B7,'Division 1'!S$2),"")</f>
        <v>Evicted</v>
      </c>
      <c r="AZ7" s="10" t="str">
        <f>+IF('Division 1'!U7+V7&gt;0,IF('Division 1'!U7&gt;4,'Division 1'!$B7,'Division 1'!U$2),"")</f>
        <v>SCCC</v>
      </c>
      <c r="BA7" s="10" t="e">
        <f>+IF('Division 1'!W7+X7&gt;0,IF('Division 1'!W7&gt;4,'Division 1'!$B7,'Division 1'!W$2),"")</f>
        <v>#VALUE!</v>
      </c>
      <c r="BB7" s="10" t="e">
        <f>+IF('Division 1'!Y7+Z7&gt;0,IF('Division 1'!Y7&gt;4,'Division 1'!$B7,'Division 1'!Y$2),"")</f>
        <v>#VALUE!</v>
      </c>
      <c r="BE7" s="10" t="str">
        <f>+IF('Division 1'!C7="","",'Division 1'!$B7)</f>
        <v>Evicted</v>
      </c>
      <c r="BF7" s="10" t="str">
        <f>+IF('Division 1'!D7="","",'Division 1'!$C$2)</f>
        <v>Black Horse</v>
      </c>
      <c r="BG7" s="10" t="str">
        <f>+IF('Division 1'!E7="","",'Division 1'!$B7)</f>
        <v>Evicted</v>
      </c>
      <c r="BH7" s="10" t="str">
        <f>+IF('Division 1'!F7="","",'Division 1'!$E$2)</f>
        <v>Nelson</v>
      </c>
      <c r="BI7" s="10" t="str">
        <f>+IF('Division 1'!G7="","",'Division 1'!$B7)</f>
        <v>Evicted</v>
      </c>
      <c r="BJ7" s="10" t="str">
        <f>+IF('Division 1'!H7="","",'Division 1'!$G$2)</f>
        <v>Builders</v>
      </c>
      <c r="BK7" s="10" t="str">
        <f>+IF('Division 1'!I7="","",'Division 1'!$B7)</f>
        <v>Evicted</v>
      </c>
      <c r="BL7" s="10" t="str">
        <f>+IF('Division 1'!J7="","",'Division 1'!$I$2)</f>
        <v>Exchequers</v>
      </c>
      <c r="BM7" s="10" t="str">
        <f>+IF('Division 1'!K7="","",'Division 1'!$B7)</f>
        <v/>
      </c>
      <c r="BN7" s="10" t="str">
        <f>+IF('Division 1'!L7="","",'Division 1'!$K$2)</f>
        <v/>
      </c>
      <c r="BO7" s="10" t="str">
        <f>+IF('Division 1'!M7="","",'Division 1'!$B7)</f>
        <v>Evicted</v>
      </c>
      <c r="BP7" s="10" t="str">
        <f>+IF('Division 1'!N7="","",'Division 1'!M$2)</f>
        <v>Jokers</v>
      </c>
      <c r="BQ7" s="10" t="str">
        <f>+IF('Division 1'!O7="","",'Division 1'!$B7)</f>
        <v>Evicted</v>
      </c>
      <c r="BR7" s="10" t="str">
        <f>+IF('Division 1'!P7="","",'Division 1'!O$2)</f>
        <v>Legionnaires</v>
      </c>
      <c r="BS7" s="10" t="str">
        <f>+IF('Division 1'!Q7="","",'Division 1'!$B7)</f>
        <v>Evicted</v>
      </c>
      <c r="BT7" s="10" t="str">
        <f>+IF('Division 1'!R7="","",'Division 1'!Q$2)</f>
        <v>PBCC</v>
      </c>
      <c r="BU7" s="10" t="str">
        <f>+IF('Division 1'!S7="","",'Division 1'!$B7)</f>
        <v>Evicted</v>
      </c>
      <c r="BV7" s="10" t="str">
        <f>+IF('Division 1'!T7="","",'Division 1'!S$2)</f>
        <v>Steamers</v>
      </c>
      <c r="BW7" s="10" t="str">
        <f>+IF('Division 1'!U7="","",'Division 1'!$B7)</f>
        <v>Evicted</v>
      </c>
      <c r="BX7" s="10" t="str">
        <f>+IF('Division 1'!V7="","",'Division 1'!U$2)</f>
        <v>SCCC</v>
      </c>
      <c r="BY7" s="10" t="str">
        <f>+IF('Division 1'!W7="","",'Division 1'!$B7)</f>
        <v/>
      </c>
      <c r="BZ7" s="10" t="str">
        <f>+IF('Division 1'!X7="","",'Division 1'!W$2)</f>
        <v/>
      </c>
      <c r="CA7" s="10" t="str">
        <f>+IF('Division 1'!Y7="","",'Division 1'!$B7)</f>
        <v/>
      </c>
      <c r="CB7" s="10" t="str">
        <f>+IF('Division 1'!Z7="","",'Division 1'!Y$2)</f>
        <v/>
      </c>
      <c r="DA7" s="16"/>
    </row>
    <row r="8" spans="1:172" ht="20.100000000000001" customHeight="1">
      <c r="A8" s="169"/>
      <c r="B8" s="6" t="s">
        <v>22</v>
      </c>
      <c r="C8" s="8">
        <v>3</v>
      </c>
      <c r="D8" s="8">
        <f t="shared" si="13"/>
        <v>6</v>
      </c>
      <c r="E8" s="8">
        <v>7</v>
      </c>
      <c r="F8" s="8">
        <f t="shared" si="0"/>
        <v>2</v>
      </c>
      <c r="G8" s="8">
        <v>4</v>
      </c>
      <c r="H8" s="8">
        <f t="shared" si="1"/>
        <v>5</v>
      </c>
      <c r="I8" s="8">
        <v>3</v>
      </c>
      <c r="J8" s="8">
        <f t="shared" si="2"/>
        <v>6</v>
      </c>
      <c r="K8" s="8">
        <v>4</v>
      </c>
      <c r="L8" s="8">
        <f t="shared" si="3"/>
        <v>5</v>
      </c>
      <c r="M8" s="7"/>
      <c r="N8" s="7" t="str">
        <f t="shared" si="4"/>
        <v/>
      </c>
      <c r="O8" s="8">
        <v>2</v>
      </c>
      <c r="P8" s="8">
        <f t="shared" si="5"/>
        <v>7</v>
      </c>
      <c r="Q8" s="8">
        <v>5</v>
      </c>
      <c r="R8" s="8">
        <f t="shared" si="6"/>
        <v>4</v>
      </c>
      <c r="S8" s="8">
        <v>2</v>
      </c>
      <c r="T8" s="8">
        <f t="shared" si="7"/>
        <v>7</v>
      </c>
      <c r="U8" s="8">
        <v>3</v>
      </c>
      <c r="V8" s="8">
        <f t="shared" si="8"/>
        <v>6</v>
      </c>
      <c r="W8" s="8"/>
      <c r="X8" s="8" t="str">
        <f t="shared" si="9"/>
        <v/>
      </c>
      <c r="Y8" s="8"/>
      <c r="Z8" s="8" t="str">
        <f t="shared" si="10"/>
        <v/>
      </c>
      <c r="AA8" s="9"/>
      <c r="AB8" s="10">
        <f t="shared" si="11"/>
        <v>33</v>
      </c>
      <c r="AC8" s="9"/>
      <c r="AD8" s="11">
        <v>6</v>
      </c>
      <c r="AE8" s="10" t="str">
        <f>+'Division 1'!B8</f>
        <v>Jokers</v>
      </c>
      <c r="AF8" s="10">
        <f>COUNTIF('Division 1'!$BE$3:$CB$14,'Division 1'!AE8)</f>
        <v>18</v>
      </c>
      <c r="AG8" s="10">
        <f>COUNTIF('Division 1'!$AQ$3:$BB$14,'Division 1'!AE8)</f>
        <v>8</v>
      </c>
      <c r="AH8" s="10">
        <f>+'Division 1'!AF8-'Division 1'!AG8</f>
        <v>10</v>
      </c>
      <c r="AI8" s="10">
        <f>+'Division 1'!AG8*2</f>
        <v>16</v>
      </c>
      <c r="AJ8" s="10">
        <f>+AB8+N15</f>
        <v>78</v>
      </c>
      <c r="AK8" s="12">
        <f>+'Division 1'!AI8+'Division 1'!AJ8</f>
        <v>94</v>
      </c>
      <c r="AL8" s="13">
        <f>+'Division 1'!AK8+'Division 1'!AG8/100+0.0006</f>
        <v>94.080600000000004</v>
      </c>
      <c r="AM8" s="12">
        <f>RANK('Division 1'!AL8,'Division 1'!$AL$3:$AL$14,0)</f>
        <v>6</v>
      </c>
      <c r="AN8" s="12">
        <f t="shared" si="12"/>
        <v>6</v>
      </c>
      <c r="AQ8" s="10" t="str">
        <f>+IF('Division 1'!C8+D8&gt;0,IF('Division 1'!C8&gt;4,'Division 1'!$B8,'Division 1'!C$2),"")</f>
        <v>Black Horse</v>
      </c>
      <c r="AR8" s="10" t="str">
        <f>+IF('Division 1'!E8+F8&gt;0,IF('Division 1'!E8&gt;4,'Division 1'!$B8,'Division 1'!E$2),"")</f>
        <v>Jokers</v>
      </c>
      <c r="AS8" s="10" t="str">
        <f>+IF('Division 1'!G8+H8&gt;0,IF('Division 1'!G8&gt;4,'Division 1'!$B8,'Division 1'!G$2),"")</f>
        <v>Builders</v>
      </c>
      <c r="AT8" s="10" t="str">
        <f>+IF('Division 1'!I8+J8&gt;0,IF('Division 1'!I8&gt;4,'Division 1'!$B8,'Division 1'!I$2),"")</f>
        <v>Exchequers</v>
      </c>
      <c r="AU8" s="10" t="str">
        <f>+IF('Division 1'!K8+L8&gt;0,IF('Division 1'!K8&gt;4,'Division 1'!$B8,'Division 1'!K$2),"")</f>
        <v>Evicted</v>
      </c>
      <c r="AV8" s="10" t="e">
        <f>+IF('Division 1'!M8+N8&gt;0,IF('Division 1'!M8&gt;4,'Division 1'!$B8,'Division 1'!M$2),"")</f>
        <v>#VALUE!</v>
      </c>
      <c r="AW8" s="10" t="str">
        <f>+IF('Division 1'!O8+P8&gt;0,IF('Division 1'!O8&gt;4,'Division 1'!$B8,'Division 1'!O$2),"")</f>
        <v>Legionnaires</v>
      </c>
      <c r="AX8" s="10" t="str">
        <f>+IF('Division 1'!Q8+R8&gt;0,IF('Division 1'!Q8&gt;4,'Division 1'!$B8,'Division 1'!Q$2),"")</f>
        <v>Jokers</v>
      </c>
      <c r="AY8" s="10" t="str">
        <f>+IF('Division 1'!S8+T8&gt;0,IF('Division 1'!S8&gt;4,'Division 1'!$B8,'Division 1'!S$2),"")</f>
        <v>Steamers</v>
      </c>
      <c r="AZ8" s="10" t="str">
        <f>+IF('Division 1'!U8+V8&gt;0,IF('Division 1'!U8&gt;4,'Division 1'!$B8,'Division 1'!U$2),"")</f>
        <v>SCCC</v>
      </c>
      <c r="BA8" s="10" t="e">
        <f>+IF('Division 1'!W8+X8&gt;0,IF('Division 1'!W8&gt;4,'Division 1'!$B8,'Division 1'!W$2),"")</f>
        <v>#VALUE!</v>
      </c>
      <c r="BB8" s="10" t="e">
        <f>+IF('Division 1'!Y8+Z8&gt;0,IF('Division 1'!Y8&gt;4,'Division 1'!$B8,'Division 1'!Y$2),"")</f>
        <v>#VALUE!</v>
      </c>
      <c r="BE8" s="10" t="str">
        <f>+IF('Division 1'!C8="","",'Division 1'!$B8)</f>
        <v>Jokers</v>
      </c>
      <c r="BF8" s="10" t="str">
        <f>+IF('Division 1'!D8="","",'Division 1'!$C$2)</f>
        <v>Black Horse</v>
      </c>
      <c r="BG8" s="10" t="str">
        <f>+IF('Division 1'!E8="","",'Division 1'!$B8)</f>
        <v>Jokers</v>
      </c>
      <c r="BH8" s="10" t="str">
        <f>+IF('Division 1'!F8="","",'Division 1'!$E$2)</f>
        <v>Nelson</v>
      </c>
      <c r="BI8" s="10" t="str">
        <f>+IF('Division 1'!G8="","",'Division 1'!$B8)</f>
        <v>Jokers</v>
      </c>
      <c r="BJ8" s="10" t="str">
        <f>+IF('Division 1'!H8="","",'Division 1'!$G$2)</f>
        <v>Builders</v>
      </c>
      <c r="BK8" s="10" t="str">
        <f>+IF('Division 1'!I8="","",'Division 1'!$B8)</f>
        <v>Jokers</v>
      </c>
      <c r="BL8" s="10" t="str">
        <f>+IF('Division 1'!J8="","",'Division 1'!$I$2)</f>
        <v>Exchequers</v>
      </c>
      <c r="BM8" s="10" t="str">
        <f>+IF('Division 1'!K8="","",'Division 1'!$B8)</f>
        <v>Jokers</v>
      </c>
      <c r="BN8" s="10" t="str">
        <f>+IF('Division 1'!L8="","",'Division 1'!$K$2)</f>
        <v>Evicted</v>
      </c>
      <c r="BO8" s="10" t="str">
        <f>+IF('Division 1'!M8="","",'Division 1'!$B8)</f>
        <v/>
      </c>
      <c r="BP8" s="10" t="str">
        <f>+IF('Division 1'!N8="","",'Division 1'!M$2)</f>
        <v/>
      </c>
      <c r="BQ8" s="10" t="str">
        <f>+IF('Division 1'!O8="","",'Division 1'!$B8)</f>
        <v>Jokers</v>
      </c>
      <c r="BR8" s="10" t="str">
        <f>+IF('Division 1'!P8="","",'Division 1'!O$2)</f>
        <v>Legionnaires</v>
      </c>
      <c r="BS8" s="10" t="str">
        <f>+IF('Division 1'!Q8="","",'Division 1'!$B8)</f>
        <v>Jokers</v>
      </c>
      <c r="BT8" s="10" t="str">
        <f>+IF('Division 1'!R8="","",'Division 1'!Q$2)</f>
        <v>PBCC</v>
      </c>
      <c r="BU8" s="10" t="str">
        <f>+IF('Division 1'!S8="","",'Division 1'!$B8)</f>
        <v>Jokers</v>
      </c>
      <c r="BV8" s="10" t="str">
        <f>+IF('Division 1'!T8="","",'Division 1'!S$2)</f>
        <v>Steamers</v>
      </c>
      <c r="BW8" s="10" t="str">
        <f>+IF('Division 1'!U8="","",'Division 1'!$B8)</f>
        <v>Jokers</v>
      </c>
      <c r="BX8" s="10" t="str">
        <f>+IF('Division 1'!V8="","",'Division 1'!U$2)</f>
        <v>SCCC</v>
      </c>
      <c r="BY8" s="10" t="str">
        <f>+IF('Division 1'!W8="","",'Division 1'!$B8)</f>
        <v/>
      </c>
      <c r="BZ8" s="10" t="str">
        <f>+IF('Division 1'!X8="","",'Division 1'!W$2)</f>
        <v/>
      </c>
      <c r="CA8" s="10" t="str">
        <f>+IF('Division 1'!Y8="","",'Division 1'!$B8)</f>
        <v/>
      </c>
      <c r="CB8" s="10" t="str">
        <f>+IF('Division 1'!Z8="","",'Division 1'!Y$2)</f>
        <v/>
      </c>
      <c r="DA8" s="16"/>
    </row>
    <row r="9" spans="1:172" ht="20.100000000000001" customHeight="1">
      <c r="A9" s="169"/>
      <c r="B9" s="6" t="s">
        <v>23</v>
      </c>
      <c r="C9" s="8">
        <v>4</v>
      </c>
      <c r="D9" s="8">
        <f t="shared" si="13"/>
        <v>5</v>
      </c>
      <c r="E9" s="8">
        <v>7</v>
      </c>
      <c r="F9" s="8">
        <f t="shared" si="0"/>
        <v>2</v>
      </c>
      <c r="G9" s="8">
        <v>5</v>
      </c>
      <c r="H9" s="8">
        <f t="shared" si="1"/>
        <v>4</v>
      </c>
      <c r="I9" s="8">
        <v>6</v>
      </c>
      <c r="J9" s="8">
        <f t="shared" si="2"/>
        <v>3</v>
      </c>
      <c r="K9" s="8">
        <v>3</v>
      </c>
      <c r="L9" s="8">
        <f t="shared" si="3"/>
        <v>6</v>
      </c>
      <c r="M9" s="8">
        <v>5</v>
      </c>
      <c r="N9" s="8">
        <f t="shared" si="4"/>
        <v>4</v>
      </c>
      <c r="O9" s="7"/>
      <c r="P9" s="7" t="str">
        <f t="shared" si="5"/>
        <v/>
      </c>
      <c r="Q9" s="8">
        <v>5</v>
      </c>
      <c r="R9" s="8">
        <f t="shared" si="6"/>
        <v>4</v>
      </c>
      <c r="S9" s="8">
        <v>4</v>
      </c>
      <c r="T9" s="8">
        <f t="shared" si="7"/>
        <v>5</v>
      </c>
      <c r="U9" s="8">
        <v>7</v>
      </c>
      <c r="V9" s="8">
        <f t="shared" si="8"/>
        <v>2</v>
      </c>
      <c r="W9" s="8"/>
      <c r="X9" s="8" t="str">
        <f t="shared" si="9"/>
        <v/>
      </c>
      <c r="Y9" s="8"/>
      <c r="Z9" s="8" t="str">
        <f t="shared" si="10"/>
        <v/>
      </c>
      <c r="AA9" s="9"/>
      <c r="AB9" s="10">
        <f t="shared" si="11"/>
        <v>46</v>
      </c>
      <c r="AC9" s="9"/>
      <c r="AD9" s="11">
        <v>7</v>
      </c>
      <c r="AE9" s="10" t="str">
        <f>+'Division 1'!B9</f>
        <v>Legionnaires</v>
      </c>
      <c r="AF9" s="10">
        <f>COUNTIF('Division 1'!$BE$3:$CB$14,'Division 1'!AE9)</f>
        <v>18</v>
      </c>
      <c r="AG9" s="10">
        <f>COUNTIF('Division 1'!$AQ$3:$BB$14,'Division 1'!AE9)</f>
        <v>11</v>
      </c>
      <c r="AH9" s="10">
        <f>+'Division 1'!AF9-'Division 1'!AG9</f>
        <v>7</v>
      </c>
      <c r="AI9" s="10">
        <f>+'Division 1'!AG9*2</f>
        <v>22</v>
      </c>
      <c r="AJ9" s="10">
        <f>+AB9+P15</f>
        <v>88</v>
      </c>
      <c r="AK9" s="12">
        <f>+'Division 1'!AI9+'Division 1'!AJ9</f>
        <v>110</v>
      </c>
      <c r="AL9" s="13">
        <f>+'Division 1'!AK9+'Division 1'!AG9/100+0.0007</f>
        <v>110.11069999999999</v>
      </c>
      <c r="AM9" s="12">
        <f>RANK('Division 1'!AL9,'Division 1'!$AL$3:$AL$14,0)</f>
        <v>4</v>
      </c>
      <c r="AN9" s="12">
        <f t="shared" si="12"/>
        <v>10</v>
      </c>
      <c r="AQ9" s="10" t="str">
        <f>+IF('Division 1'!C9+D9&gt;0,IF('Division 1'!C9&gt;4,'Division 1'!$B9,'Division 1'!C$2),"")</f>
        <v>Black Horse</v>
      </c>
      <c r="AR9" s="10" t="str">
        <f>+IF('Division 1'!E9+F9&gt;0,IF('Division 1'!E9&gt;4,'Division 1'!$B9,'Division 1'!E$2),"")</f>
        <v>Legionnaires</v>
      </c>
      <c r="AS9" s="10" t="str">
        <f>+IF('Division 1'!G9+H9&gt;0,IF('Division 1'!G9&gt;4,'Division 1'!$B9,'Division 1'!G$2),"")</f>
        <v>Legionnaires</v>
      </c>
      <c r="AT9" s="10" t="str">
        <f>+IF('Division 1'!I9+J9&gt;0,IF('Division 1'!I9&gt;4,'Division 1'!$B9,'Division 1'!I$2),"")</f>
        <v>Legionnaires</v>
      </c>
      <c r="AU9" s="10" t="str">
        <f>+IF('Division 1'!K9+L9&gt;0,IF('Division 1'!K9&gt;4,'Division 1'!$B9,'Division 1'!K$2),"")</f>
        <v>Evicted</v>
      </c>
      <c r="AV9" s="10" t="str">
        <f>+IF('Division 1'!M9+N9&gt;0,IF('Division 1'!M9&gt;4,'Division 1'!$B9,'Division 1'!M$2),"")</f>
        <v>Legionnaires</v>
      </c>
      <c r="AW9" s="10" t="e">
        <f>+IF('Division 1'!O9+P9&gt;0,IF('Division 1'!O9&gt;4,'Division 1'!$B9,'Division 1'!O$2),"")</f>
        <v>#VALUE!</v>
      </c>
      <c r="AX9" s="10" t="str">
        <f>+IF('Division 1'!Q9+R9&gt;0,IF('Division 1'!Q9&gt;4,'Division 1'!$B9,'Division 1'!Q$2),"")</f>
        <v>Legionnaires</v>
      </c>
      <c r="AY9" s="10" t="str">
        <f>+IF('Division 1'!S9+T9&gt;0,IF('Division 1'!S9&gt;4,'Division 1'!$B9,'Division 1'!S$2),"")</f>
        <v>Steamers</v>
      </c>
      <c r="AZ9" s="10" t="str">
        <f>+IF('Division 1'!U9+V9&gt;0,IF('Division 1'!U9&gt;4,'Division 1'!$B9,'Division 1'!U$2),"")</f>
        <v>Legionnaires</v>
      </c>
      <c r="BA9" s="10" t="e">
        <f>+IF('Division 1'!W9+X9&gt;0,IF('Division 1'!W9&gt;4,'Division 1'!$B9,'Division 1'!W$2),"")</f>
        <v>#VALUE!</v>
      </c>
      <c r="BB9" s="10" t="e">
        <f>+IF('Division 1'!Y9+Z9&gt;0,IF('Division 1'!Y9&gt;4,'Division 1'!$B9,'Division 1'!Y$2),"")</f>
        <v>#VALUE!</v>
      </c>
      <c r="BE9" s="10" t="str">
        <f>+IF('Division 1'!C9="","",'Division 1'!$B9)</f>
        <v>Legionnaires</v>
      </c>
      <c r="BF9" s="10" t="str">
        <f>+IF('Division 1'!D9="","",'Division 1'!$C$2)</f>
        <v>Black Horse</v>
      </c>
      <c r="BG9" s="10" t="str">
        <f>+IF('Division 1'!E9="","",'Division 1'!$B9)</f>
        <v>Legionnaires</v>
      </c>
      <c r="BH9" s="10" t="str">
        <f>+IF('Division 1'!F9="","",'Division 1'!$E$2)</f>
        <v>Nelson</v>
      </c>
      <c r="BI9" s="10" t="str">
        <f>+IF('Division 1'!G9="","",'Division 1'!$B9)</f>
        <v>Legionnaires</v>
      </c>
      <c r="BJ9" s="10" t="str">
        <f>+IF('Division 1'!H9="","",'Division 1'!$G$2)</f>
        <v>Builders</v>
      </c>
      <c r="BK9" s="10" t="str">
        <f>+IF('Division 1'!I9="","",'Division 1'!$B9)</f>
        <v>Legionnaires</v>
      </c>
      <c r="BL9" s="10" t="str">
        <f>+IF('Division 1'!J9="","",'Division 1'!$I$2)</f>
        <v>Exchequers</v>
      </c>
      <c r="BM9" s="10" t="str">
        <f>+IF('Division 1'!K9="","",'Division 1'!$B9)</f>
        <v>Legionnaires</v>
      </c>
      <c r="BN9" s="10" t="str">
        <f>+IF('Division 1'!L9="","",'Division 1'!$K$2)</f>
        <v>Evicted</v>
      </c>
      <c r="BO9" s="10" t="str">
        <f>+IF('Division 1'!M9="","",'Division 1'!$B9)</f>
        <v>Legionnaires</v>
      </c>
      <c r="BP9" s="10" t="str">
        <f>+IF('Division 1'!N9="","",'Division 1'!M$2)</f>
        <v>Jokers</v>
      </c>
      <c r="BQ9" s="10" t="str">
        <f>+IF('Division 1'!O9="","",'Division 1'!$B9)</f>
        <v/>
      </c>
      <c r="BR9" s="10" t="str">
        <f>+IF('Division 1'!P9="","",'Division 1'!O$2)</f>
        <v/>
      </c>
      <c r="BS9" s="10" t="str">
        <f>+IF('Division 1'!Q9="","",'Division 1'!$B9)</f>
        <v>Legionnaires</v>
      </c>
      <c r="BT9" s="10" t="str">
        <f>+IF('Division 1'!R9="","",'Division 1'!Q$2)</f>
        <v>PBCC</v>
      </c>
      <c r="BU9" s="10" t="str">
        <f>+IF('Division 1'!S9="","",'Division 1'!$B9)</f>
        <v>Legionnaires</v>
      </c>
      <c r="BV9" s="10" t="str">
        <f>+IF('Division 1'!T9="","",'Division 1'!S$2)</f>
        <v>Steamers</v>
      </c>
      <c r="BW9" s="10" t="str">
        <f>+IF('Division 1'!U9="","",'Division 1'!$B9)</f>
        <v>Legionnaires</v>
      </c>
      <c r="BX9" s="10" t="str">
        <f>+IF('Division 1'!V9="","",'Division 1'!U$2)</f>
        <v>SCCC</v>
      </c>
      <c r="BY9" s="10" t="str">
        <f>+IF('Division 1'!W9="","",'Division 1'!$B9)</f>
        <v/>
      </c>
      <c r="BZ9" s="10" t="str">
        <f>+IF('Division 1'!X9="","",'Division 1'!W$2)</f>
        <v/>
      </c>
      <c r="CA9" s="10" t="str">
        <f>+IF('Division 1'!Y9="","",'Division 1'!$B9)</f>
        <v/>
      </c>
      <c r="CB9" s="10" t="str">
        <f>+IF('Division 1'!Z9="","",'Division 1'!Y$2)</f>
        <v/>
      </c>
      <c r="DA9" s="16"/>
    </row>
    <row r="10" spans="1:172" ht="20.100000000000001" customHeight="1">
      <c r="A10" s="169"/>
      <c r="B10" s="6" t="s">
        <v>24</v>
      </c>
      <c r="C10" s="8">
        <v>5</v>
      </c>
      <c r="D10" s="8">
        <f t="shared" si="13"/>
        <v>4</v>
      </c>
      <c r="E10" s="8">
        <v>3</v>
      </c>
      <c r="F10" s="8">
        <f t="shared" si="0"/>
        <v>6</v>
      </c>
      <c r="G10" s="8">
        <v>6</v>
      </c>
      <c r="H10" s="8">
        <f t="shared" si="1"/>
        <v>3</v>
      </c>
      <c r="I10" s="8">
        <v>3</v>
      </c>
      <c r="J10" s="8">
        <f t="shared" si="2"/>
        <v>6</v>
      </c>
      <c r="K10" s="8">
        <v>5</v>
      </c>
      <c r="L10" s="8">
        <f t="shared" si="3"/>
        <v>4</v>
      </c>
      <c r="M10" s="8">
        <v>3</v>
      </c>
      <c r="N10" s="8">
        <f t="shared" si="4"/>
        <v>6</v>
      </c>
      <c r="O10" s="8">
        <v>7</v>
      </c>
      <c r="P10" s="8">
        <f t="shared" si="5"/>
        <v>2</v>
      </c>
      <c r="Q10" s="7"/>
      <c r="R10" s="7" t="str">
        <f t="shared" si="6"/>
        <v/>
      </c>
      <c r="S10" s="8">
        <v>3</v>
      </c>
      <c r="T10" s="8">
        <f t="shared" si="7"/>
        <v>6</v>
      </c>
      <c r="U10" s="8">
        <v>3</v>
      </c>
      <c r="V10" s="8">
        <f t="shared" si="8"/>
        <v>6</v>
      </c>
      <c r="W10" s="8"/>
      <c r="X10" s="8" t="str">
        <f t="shared" si="9"/>
        <v/>
      </c>
      <c r="Y10" s="8"/>
      <c r="Z10" s="8" t="str">
        <f t="shared" si="10"/>
        <v/>
      </c>
      <c r="AA10" s="9"/>
      <c r="AB10" s="10">
        <f t="shared" si="11"/>
        <v>38</v>
      </c>
      <c r="AC10" s="9"/>
      <c r="AD10" s="11">
        <v>8</v>
      </c>
      <c r="AE10" s="10" t="str">
        <f>+'Division 1'!B10</f>
        <v>PBCC</v>
      </c>
      <c r="AF10" s="10">
        <f>COUNTIF('Division 1'!$BE$3:$CB$14,'Division 1'!AE10)</f>
        <v>18</v>
      </c>
      <c r="AG10" s="10">
        <f>COUNTIF('Division 1'!$AQ$3:$BB$14,'Division 1'!AE10)</f>
        <v>6</v>
      </c>
      <c r="AH10" s="10">
        <f>+'Division 1'!AF10-'Division 1'!AG10</f>
        <v>12</v>
      </c>
      <c r="AI10" s="10">
        <f>+'Division 1'!AG10*2</f>
        <v>12</v>
      </c>
      <c r="AJ10" s="10">
        <f>+AB10+R15</f>
        <v>73</v>
      </c>
      <c r="AK10" s="12">
        <f>+'Division 1'!AI10+'Division 1'!AJ10</f>
        <v>85</v>
      </c>
      <c r="AL10" s="13">
        <f>+'Division 1'!AK10+'Division 1'!AG10/100+0.0008</f>
        <v>85.0608</v>
      </c>
      <c r="AM10" s="12">
        <f>RANK('Division 1'!AL10,'Division 1'!$AL$3:$AL$14,0)</f>
        <v>9</v>
      </c>
      <c r="AN10" s="12">
        <f t="shared" si="12"/>
        <v>2</v>
      </c>
      <c r="AO10" s="17"/>
      <c r="AP10" s="17"/>
      <c r="AQ10" s="10" t="str">
        <f>+IF('Division 1'!C10+D10&gt;0,IF('Division 1'!C10&gt;4,'Division 1'!$B10,'Division 1'!C$2),"")</f>
        <v>PBCC</v>
      </c>
      <c r="AR10" s="10" t="str">
        <f>+IF('Division 1'!E10+F10&gt;0,IF('Division 1'!E10&gt;4,'Division 1'!$B10,'Division 1'!E$2),"")</f>
        <v>Nelson</v>
      </c>
      <c r="AS10" s="10" t="str">
        <f>+IF('Division 1'!G10+H10&gt;0,IF('Division 1'!G10&gt;4,'Division 1'!$B10,'Division 1'!G$2),"")</f>
        <v>PBCC</v>
      </c>
      <c r="AT10" s="10" t="str">
        <f>+IF('Division 1'!I10+J10&gt;0,IF('Division 1'!I10&gt;4,'Division 1'!$B10,'Division 1'!I$2),"")</f>
        <v>Exchequers</v>
      </c>
      <c r="AU10" s="10" t="str">
        <f>+IF('Division 1'!K10+L10&gt;0,IF('Division 1'!K10&gt;4,'Division 1'!$B10,'Division 1'!K$2),"")</f>
        <v>PBCC</v>
      </c>
      <c r="AV10" s="10" t="str">
        <f>+IF('Division 1'!M10+N10&gt;0,IF('Division 1'!M10&gt;4,'Division 1'!$B10,'Division 1'!M$2),"")</f>
        <v>Jokers</v>
      </c>
      <c r="AW10" s="10" t="str">
        <f>+IF('Division 1'!O10+P10&gt;0,IF('Division 1'!O10&gt;4,'Division 1'!$B10,'Division 1'!O$2),"")</f>
        <v>PBCC</v>
      </c>
      <c r="AX10" s="10" t="e">
        <f>+IF('Division 1'!Q10+R10&gt;0,IF('Division 1'!Q10&gt;4,'Division 1'!$B10,'Division 1'!Q$2),"")</f>
        <v>#VALUE!</v>
      </c>
      <c r="AY10" s="10" t="str">
        <f>+IF('Division 1'!S10+T10&gt;0,IF('Division 1'!S10&gt;4,'Division 1'!$B10,'Division 1'!S$2),"")</f>
        <v>Steamers</v>
      </c>
      <c r="AZ10" s="10" t="str">
        <f>+IF('Division 1'!U10+V10&gt;0,IF('Division 1'!U10&gt;4,'Division 1'!$B10,'Division 1'!U$2),"")</f>
        <v>SCCC</v>
      </c>
      <c r="BA10" s="10" t="e">
        <f>+IF('Division 1'!W10+X10&gt;0,IF('Division 1'!W10&gt;4,'Division 1'!$B10,'Division 1'!W$2),"")</f>
        <v>#VALUE!</v>
      </c>
      <c r="BB10" s="10" t="e">
        <f>+IF('Division 1'!Y10+Z10&gt;0,IF('Division 1'!Y10&gt;4,'Division 1'!$B10,'Division 1'!Y$2),"")</f>
        <v>#VALUE!</v>
      </c>
      <c r="BD10" s="17"/>
      <c r="BE10" s="10" t="str">
        <f>+IF('Division 1'!C10="","",'Division 1'!$B10)</f>
        <v>PBCC</v>
      </c>
      <c r="BF10" s="10" t="str">
        <f>+IF('Division 1'!D10="","",'Division 1'!$C$2)</f>
        <v>Black Horse</v>
      </c>
      <c r="BG10" s="10" t="str">
        <f>+IF('Division 1'!E10="","",'Division 1'!$B10)</f>
        <v>PBCC</v>
      </c>
      <c r="BH10" s="10" t="str">
        <f>+IF('Division 1'!F10="","",'Division 1'!$E$2)</f>
        <v>Nelson</v>
      </c>
      <c r="BI10" s="10" t="str">
        <f>+IF('Division 1'!G10="","",'Division 1'!$B10)</f>
        <v>PBCC</v>
      </c>
      <c r="BJ10" s="10" t="str">
        <f>+IF('Division 1'!H10="","",'Division 1'!$G$2)</f>
        <v>Builders</v>
      </c>
      <c r="BK10" s="10" t="str">
        <f>+IF('Division 1'!I10="","",'Division 1'!$B10)</f>
        <v>PBCC</v>
      </c>
      <c r="BL10" s="10" t="str">
        <f>+IF('Division 1'!J10="","",'Division 1'!$I$2)</f>
        <v>Exchequers</v>
      </c>
      <c r="BM10" s="10" t="str">
        <f>+IF('Division 1'!K10="","",'Division 1'!$B10)</f>
        <v>PBCC</v>
      </c>
      <c r="BN10" s="10" t="str">
        <f>+IF('Division 1'!L10="","",'Division 1'!$K$2)</f>
        <v>Evicted</v>
      </c>
      <c r="BO10" s="10" t="str">
        <f>+IF('Division 1'!M10="","",'Division 1'!$B10)</f>
        <v>PBCC</v>
      </c>
      <c r="BP10" s="10" t="str">
        <f>+IF('Division 1'!N10="","",'Division 1'!M$2)</f>
        <v>Jokers</v>
      </c>
      <c r="BQ10" s="10" t="str">
        <f>+IF('Division 1'!O10="","",'Division 1'!$B10)</f>
        <v>PBCC</v>
      </c>
      <c r="BR10" s="10" t="str">
        <f>+IF('Division 1'!P10="","",'Division 1'!O$2)</f>
        <v>Legionnaires</v>
      </c>
      <c r="BS10" s="10" t="str">
        <f>+IF('Division 1'!Q10="","",'Division 1'!$B10)</f>
        <v/>
      </c>
      <c r="BT10" s="10" t="str">
        <f>+IF('Division 1'!R10="","",'Division 1'!Q$2)</f>
        <v/>
      </c>
      <c r="BU10" s="10" t="str">
        <f>+IF('Division 1'!S10="","",'Division 1'!$B10)</f>
        <v>PBCC</v>
      </c>
      <c r="BV10" s="10" t="str">
        <f>+IF('Division 1'!T10="","",'Division 1'!S$2)</f>
        <v>Steamers</v>
      </c>
      <c r="BW10" s="10" t="str">
        <f>+IF('Division 1'!U10="","",'Division 1'!$B10)</f>
        <v>PBCC</v>
      </c>
      <c r="BX10" s="10" t="str">
        <f>+IF('Division 1'!V10="","",'Division 1'!U$2)</f>
        <v>SCCC</v>
      </c>
      <c r="BY10" s="10" t="str">
        <f>+IF('Division 1'!W10="","",'Division 1'!$B10)</f>
        <v/>
      </c>
      <c r="BZ10" s="10" t="str">
        <f>+IF('Division 1'!X10="","",'Division 1'!W$2)</f>
        <v/>
      </c>
      <c r="CA10" s="10" t="str">
        <f>+IF('Division 1'!Y10="","",'Division 1'!$B10)</f>
        <v/>
      </c>
      <c r="CB10" s="10" t="str">
        <f>+IF('Division 1'!Z10="","",'Division 1'!Y$2)</f>
        <v/>
      </c>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6"/>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row>
    <row r="11" spans="1:172" ht="20.100000000000001" customHeight="1">
      <c r="A11" s="169"/>
      <c r="B11" s="6" t="s">
        <v>25</v>
      </c>
      <c r="C11" s="8">
        <v>4</v>
      </c>
      <c r="D11" s="8">
        <f t="shared" si="13"/>
        <v>5</v>
      </c>
      <c r="E11" s="8">
        <v>7</v>
      </c>
      <c r="F11" s="8">
        <f t="shared" si="0"/>
        <v>2</v>
      </c>
      <c r="G11" s="8">
        <v>5</v>
      </c>
      <c r="H11" s="8">
        <f t="shared" si="1"/>
        <v>4</v>
      </c>
      <c r="I11" s="8">
        <v>6</v>
      </c>
      <c r="J11" s="8">
        <f t="shared" si="2"/>
        <v>3</v>
      </c>
      <c r="K11" s="8">
        <v>5</v>
      </c>
      <c r="L11" s="8">
        <f t="shared" si="3"/>
        <v>4</v>
      </c>
      <c r="M11" s="8">
        <v>4</v>
      </c>
      <c r="N11" s="8">
        <f t="shared" si="4"/>
        <v>5</v>
      </c>
      <c r="O11" s="8">
        <v>4</v>
      </c>
      <c r="P11" s="8">
        <f t="shared" si="5"/>
        <v>5</v>
      </c>
      <c r="Q11" s="8">
        <v>8</v>
      </c>
      <c r="R11" s="8">
        <f t="shared" si="6"/>
        <v>1</v>
      </c>
      <c r="S11" s="7"/>
      <c r="T11" s="7" t="str">
        <f t="shared" si="7"/>
        <v/>
      </c>
      <c r="U11" s="8">
        <v>7</v>
      </c>
      <c r="V11" s="8">
        <f t="shared" si="8"/>
        <v>2</v>
      </c>
      <c r="W11" s="8"/>
      <c r="X11" s="8" t="str">
        <f t="shared" si="9"/>
        <v/>
      </c>
      <c r="Y11" s="8"/>
      <c r="Z11" s="8" t="str">
        <f t="shared" si="10"/>
        <v/>
      </c>
      <c r="AA11" s="9"/>
      <c r="AB11" s="10">
        <f t="shared" si="11"/>
        <v>50</v>
      </c>
      <c r="AC11" s="9"/>
      <c r="AD11" s="11">
        <v>9</v>
      </c>
      <c r="AE11" s="10" t="str">
        <f>+'Division 1'!B11</f>
        <v>Steamers</v>
      </c>
      <c r="AF11" s="10">
        <f>COUNTIF('Division 1'!$BE$3:$CB$14,'Division 1'!AE11)</f>
        <v>18</v>
      </c>
      <c r="AG11" s="10">
        <f>COUNTIF('Division 1'!$AQ$3:$BB$14,'Division 1'!AE11)</f>
        <v>10</v>
      </c>
      <c r="AH11" s="10">
        <f>+'Division 1'!AF11-'Division 1'!AG11</f>
        <v>8</v>
      </c>
      <c r="AI11" s="10">
        <f>+'Division 1'!AG11*2</f>
        <v>20</v>
      </c>
      <c r="AJ11" s="10">
        <f>+AB11+T15</f>
        <v>94</v>
      </c>
      <c r="AK11" s="12">
        <f>+'Division 1'!AI11+'Division 1'!AJ11</f>
        <v>114</v>
      </c>
      <c r="AL11" s="13">
        <f>+'Division 1'!AK11+'Division 1'!AG11/100+0.0009</f>
        <v>114.1009</v>
      </c>
      <c r="AM11" s="12">
        <f>RANK('Division 1'!AL11,'Division 1'!$AL$3:$AL$14,0)</f>
        <v>2</v>
      </c>
      <c r="AN11" s="12">
        <f t="shared" si="12"/>
        <v>8</v>
      </c>
      <c r="AO11" s="17"/>
      <c r="AP11" s="17"/>
      <c r="AQ11" s="10" t="str">
        <f>+IF('Division 1'!C11+D11&gt;0,IF('Division 1'!C11&gt;4,'Division 1'!$B11,'Division 1'!C$2),"")</f>
        <v>Black Horse</v>
      </c>
      <c r="AR11" s="10" t="str">
        <f>+IF('Division 1'!E11+F11&gt;0,IF('Division 1'!E11&gt;4,'Division 1'!$B11,'Division 1'!E$2),"")</f>
        <v>Steamers</v>
      </c>
      <c r="AS11" s="10" t="str">
        <f>+IF('Division 1'!G11+H11&gt;0,IF('Division 1'!G11&gt;4,'Division 1'!$B11,'Division 1'!G$2),"")</f>
        <v>Steamers</v>
      </c>
      <c r="AT11" s="10" t="str">
        <f>+IF('Division 1'!I11+J11&gt;0,IF('Division 1'!I11&gt;4,'Division 1'!$B11,'Division 1'!I$2),"")</f>
        <v>Steamers</v>
      </c>
      <c r="AU11" s="10" t="str">
        <f>+IF('Division 1'!K11+L11&gt;0,IF('Division 1'!K11&gt;4,'Division 1'!$B11,'Division 1'!K$2),"")</f>
        <v>Steamers</v>
      </c>
      <c r="AV11" s="10" t="str">
        <f>+IF('Division 1'!M11+N11&gt;0,IF('Division 1'!M11&gt;4,'Division 1'!$B11,'Division 1'!M$2),"")</f>
        <v>Jokers</v>
      </c>
      <c r="AW11" s="10" t="str">
        <f>+IF('Division 1'!O11+P11&gt;0,IF('Division 1'!O11&gt;4,'Division 1'!$B11,'Division 1'!O$2),"")</f>
        <v>Legionnaires</v>
      </c>
      <c r="AX11" s="10" t="str">
        <f>+IF('Division 1'!Q11+R11&gt;0,IF('Division 1'!Q11&gt;4,'Division 1'!$B11,'Division 1'!Q$2),"")</f>
        <v>Steamers</v>
      </c>
      <c r="AY11" s="10" t="e">
        <f>+IF('Division 1'!S11+T11&gt;0,IF('Division 1'!S11&gt;4,'Division 1'!$B11,'Division 1'!S$2),"")</f>
        <v>#VALUE!</v>
      </c>
      <c r="AZ11" s="10" t="str">
        <f>+IF('Division 1'!U11+V11&gt;0,IF('Division 1'!U11&gt;4,'Division 1'!$B11,'Division 1'!U$2),"")</f>
        <v>Steamers</v>
      </c>
      <c r="BA11" s="10" t="e">
        <f>+IF('Division 1'!W11+X11&gt;0,IF('Division 1'!W11&gt;4,'Division 1'!$B11,'Division 1'!W$2),"")</f>
        <v>#VALUE!</v>
      </c>
      <c r="BB11" s="10" t="e">
        <f>+IF('Division 1'!Y11+Z11&gt;0,IF('Division 1'!Y11&gt;4,'Division 1'!$B11,'Division 1'!Y$2),"")</f>
        <v>#VALUE!</v>
      </c>
      <c r="BD11" s="17"/>
      <c r="BE11" s="10" t="str">
        <f>+IF('Division 1'!C11="","",'Division 1'!$B11)</f>
        <v>Steamers</v>
      </c>
      <c r="BF11" s="10" t="str">
        <f>+IF('Division 1'!D11="","",'Division 1'!$C$2)</f>
        <v>Black Horse</v>
      </c>
      <c r="BG11" s="10" t="str">
        <f>+IF('Division 1'!E11="","",'Division 1'!$B11)</f>
        <v>Steamers</v>
      </c>
      <c r="BH11" s="10" t="str">
        <f>+IF('Division 1'!F11="","",'Division 1'!$E$2)</f>
        <v>Nelson</v>
      </c>
      <c r="BI11" s="10" t="str">
        <f>+IF('Division 1'!G11="","",'Division 1'!$B11)</f>
        <v>Steamers</v>
      </c>
      <c r="BJ11" s="10" t="str">
        <f>+IF('Division 1'!H11="","",'Division 1'!$G$2)</f>
        <v>Builders</v>
      </c>
      <c r="BK11" s="10" t="str">
        <f>+IF('Division 1'!I11="","",'Division 1'!$B11)</f>
        <v>Steamers</v>
      </c>
      <c r="BL11" s="10" t="str">
        <f>+IF('Division 1'!J11="","",'Division 1'!$I$2)</f>
        <v>Exchequers</v>
      </c>
      <c r="BM11" s="10" t="str">
        <f>+IF('Division 1'!K11="","",'Division 1'!$B11)</f>
        <v>Steamers</v>
      </c>
      <c r="BN11" s="10" t="str">
        <f>+IF('Division 1'!L11="","",'Division 1'!$K$2)</f>
        <v>Evicted</v>
      </c>
      <c r="BO11" s="10" t="str">
        <f>+IF('Division 1'!M11="","",'Division 1'!$B11)</f>
        <v>Steamers</v>
      </c>
      <c r="BP11" s="10" t="str">
        <f>+IF('Division 1'!N11="","",'Division 1'!M$2)</f>
        <v>Jokers</v>
      </c>
      <c r="BQ11" s="10" t="str">
        <f>+IF('Division 1'!O11="","",'Division 1'!$B11)</f>
        <v>Steamers</v>
      </c>
      <c r="BR11" s="10" t="str">
        <f>+IF('Division 1'!P11="","",'Division 1'!O$2)</f>
        <v>Legionnaires</v>
      </c>
      <c r="BS11" s="10" t="str">
        <f>+IF('Division 1'!Q11="","",'Division 1'!$B11)</f>
        <v>Steamers</v>
      </c>
      <c r="BT11" s="10" t="str">
        <f>+IF('Division 1'!R11="","",'Division 1'!Q$2)</f>
        <v>PBCC</v>
      </c>
      <c r="BU11" s="10" t="str">
        <f>+IF('Division 1'!S11="","",'Division 1'!$B11)</f>
        <v/>
      </c>
      <c r="BV11" s="10" t="str">
        <f>+IF('Division 1'!T11="","",'Division 1'!S$2)</f>
        <v/>
      </c>
      <c r="BW11" s="10" t="str">
        <f>+IF('Division 1'!U11="","",'Division 1'!$B11)</f>
        <v>Steamers</v>
      </c>
      <c r="BX11" s="10" t="str">
        <f>+IF('Division 1'!V11="","",'Division 1'!U$2)</f>
        <v>SCCC</v>
      </c>
      <c r="BY11" s="10" t="str">
        <f>+IF('Division 1'!W11="","",'Division 1'!$B11)</f>
        <v/>
      </c>
      <c r="BZ11" s="10" t="str">
        <f>+IF('Division 1'!X11="","",'Division 1'!W$2)</f>
        <v/>
      </c>
      <c r="CA11" s="10" t="str">
        <f>+IF('Division 1'!Y11="","",'Division 1'!$B11)</f>
        <v/>
      </c>
      <c r="CB11" s="10" t="str">
        <f>+IF('Division 1'!Z11="","",'Division 1'!Y$2)</f>
        <v/>
      </c>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8"/>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row>
    <row r="12" spans="1:172" ht="20.100000000000001" customHeight="1">
      <c r="A12" s="169"/>
      <c r="B12" s="6" t="s">
        <v>26</v>
      </c>
      <c r="C12" s="8">
        <v>3</v>
      </c>
      <c r="D12" s="8">
        <f t="shared" si="13"/>
        <v>6</v>
      </c>
      <c r="E12" s="8">
        <v>6</v>
      </c>
      <c r="F12" s="8">
        <f t="shared" si="0"/>
        <v>3</v>
      </c>
      <c r="G12" s="8">
        <v>4</v>
      </c>
      <c r="H12" s="8">
        <f t="shared" si="1"/>
        <v>5</v>
      </c>
      <c r="I12" s="8">
        <v>3</v>
      </c>
      <c r="J12" s="8">
        <f t="shared" si="2"/>
        <v>6</v>
      </c>
      <c r="K12" s="8">
        <v>5</v>
      </c>
      <c r="L12" s="8">
        <f t="shared" si="3"/>
        <v>4</v>
      </c>
      <c r="M12" s="8">
        <v>2</v>
      </c>
      <c r="N12" s="8">
        <f t="shared" si="4"/>
        <v>7</v>
      </c>
      <c r="O12" s="8">
        <v>5</v>
      </c>
      <c r="P12" s="8">
        <f t="shared" si="5"/>
        <v>4</v>
      </c>
      <c r="Q12" s="8">
        <v>2</v>
      </c>
      <c r="R12" s="8">
        <f t="shared" si="6"/>
        <v>7</v>
      </c>
      <c r="S12" s="8">
        <v>5</v>
      </c>
      <c r="T12" s="8">
        <f t="shared" si="7"/>
        <v>4</v>
      </c>
      <c r="U12" s="7"/>
      <c r="V12" s="7" t="str">
        <f t="shared" si="8"/>
        <v/>
      </c>
      <c r="W12" s="8"/>
      <c r="X12" s="8" t="str">
        <f t="shared" si="9"/>
        <v/>
      </c>
      <c r="Y12" s="8"/>
      <c r="Z12" s="8" t="str">
        <f t="shared" si="10"/>
        <v/>
      </c>
      <c r="AA12" s="9"/>
      <c r="AB12" s="10">
        <f t="shared" si="11"/>
        <v>35</v>
      </c>
      <c r="AC12" s="9"/>
      <c r="AD12" s="11">
        <v>10</v>
      </c>
      <c r="AE12" s="10" t="str">
        <f>+'Division 1'!B12</f>
        <v>SCCC</v>
      </c>
      <c r="AF12" s="10">
        <f>COUNTIF('Division 1'!$BE$3:$CB$14,'Division 1'!AE12)</f>
        <v>18</v>
      </c>
      <c r="AG12" s="10">
        <f>COUNTIF('Division 1'!$AQ$3:$BB$14,'Division 1'!AE12)</f>
        <v>8</v>
      </c>
      <c r="AH12" s="10">
        <f>+'Division 1'!AF12-'Division 1'!AG12</f>
        <v>10</v>
      </c>
      <c r="AI12" s="10">
        <f>+'Division 1'!AG12*2</f>
        <v>16</v>
      </c>
      <c r="AJ12" s="10">
        <f>+AB12+V15</f>
        <v>72</v>
      </c>
      <c r="AK12" s="12">
        <f>+'Division 1'!AI12+'Division 1'!AJ12</f>
        <v>88</v>
      </c>
      <c r="AL12" s="13">
        <f>+'Division 1'!AK12+'Division 1'!AG12/100+0.00092</f>
        <v>88.080919999999992</v>
      </c>
      <c r="AM12" s="12">
        <f>RANK('Division 1'!AL12,'Division 1'!$AL$3:$AL$14,0)</f>
        <v>7</v>
      </c>
      <c r="AN12" s="12">
        <f t="shared" si="12"/>
        <v>3</v>
      </c>
      <c r="AO12" s="17"/>
      <c r="AP12" s="17"/>
      <c r="AQ12" s="10" t="str">
        <f>+IF('Division 1'!C12+D12&gt;0,IF('Division 1'!C12&gt;4,'Division 1'!$B12,'Division 1'!C$2),"")</f>
        <v>Black Horse</v>
      </c>
      <c r="AR12" s="19" t="str">
        <f>+IF('Division 1'!E12+F12&gt;0,IF('Division 1'!E12&gt;4,'Division 1'!$B12,'Division 1'!E$2),"")</f>
        <v>SCCC</v>
      </c>
      <c r="AS12" s="10" t="str">
        <f>+IF('Division 1'!G12+H12&gt;0,IF('Division 1'!G12&gt;4,'Division 1'!$B12,'Division 1'!G$2),"")</f>
        <v>Builders</v>
      </c>
      <c r="AT12" s="10" t="str">
        <f>+IF('Division 1'!I12+J12&gt;0,IF('Division 1'!I12&gt;4,'Division 1'!$B12,'Division 1'!I$2),"")</f>
        <v>Exchequers</v>
      </c>
      <c r="AU12" s="10" t="str">
        <f>+IF('Division 1'!K12+L12&gt;0,IF('Division 1'!K12&gt;4,'Division 1'!$B12,'Division 1'!K$2),"")</f>
        <v>SCCC</v>
      </c>
      <c r="AV12" s="10" t="str">
        <f>+IF('Division 1'!M12+N12&gt;0,IF('Division 1'!M12&gt;4,'Division 1'!$B12,'Division 1'!M$2),"")</f>
        <v>Jokers</v>
      </c>
      <c r="AW12" s="10" t="str">
        <f>+IF('Division 1'!O12+P12&gt;0,IF('Division 1'!O12&gt;4,'Division 1'!$B12,'Division 1'!O$2),"")</f>
        <v>SCCC</v>
      </c>
      <c r="AX12" s="10" t="str">
        <f>+IF('Division 1'!Q12+R12&gt;0,IF('Division 1'!Q12&gt;4,'Division 1'!$B12,'Division 1'!Q$2),"")</f>
        <v>PBCC</v>
      </c>
      <c r="AY12" s="10" t="str">
        <f>+IF('Division 1'!S12+T12&gt;0,IF('Division 1'!S12&gt;4,'Division 1'!$B12,'Division 1'!S$2),"")</f>
        <v>SCCC</v>
      </c>
      <c r="AZ12" s="10" t="e">
        <f>+IF('Division 1'!U12+V12&gt;0,IF('Division 1'!U12&gt;4,'Division 1'!$B12,'Division 1'!U$2),"")</f>
        <v>#VALUE!</v>
      </c>
      <c r="BA12" s="10" t="e">
        <f>+IF('Division 1'!W12+X12&gt;0,IF('Division 1'!W12&gt;4,'Division 1'!$B12,'Division 1'!W$2),"")</f>
        <v>#VALUE!</v>
      </c>
      <c r="BB12" s="10" t="e">
        <f>+IF('Division 1'!Y12+Z12&gt;0,IF('Division 1'!Y12&gt;4,'Division 1'!$B12,'Division 1'!Y$2),"")</f>
        <v>#VALUE!</v>
      </c>
      <c r="BD12" s="17"/>
      <c r="BE12" s="10" t="str">
        <f>+IF('Division 1'!C12="","",'Division 1'!$B12)</f>
        <v>SCCC</v>
      </c>
      <c r="BF12" s="10" t="str">
        <f>+IF('Division 1'!D12="","",'Division 1'!$C$2)</f>
        <v>Black Horse</v>
      </c>
      <c r="BG12" s="10" t="str">
        <f>+IF('Division 1'!E12="","",'Division 1'!$B12)</f>
        <v>SCCC</v>
      </c>
      <c r="BH12" s="10" t="str">
        <f>+IF('Division 1'!F12="","",'Division 1'!$E$2)</f>
        <v>Nelson</v>
      </c>
      <c r="BI12" s="10" t="str">
        <f>+IF('Division 1'!G12="","",'Division 1'!$B12)</f>
        <v>SCCC</v>
      </c>
      <c r="BJ12" s="10" t="str">
        <f>+IF('Division 1'!H12="","",'Division 1'!$G$2)</f>
        <v>Builders</v>
      </c>
      <c r="BK12" s="10" t="str">
        <f>+IF('Division 1'!I12="","",'Division 1'!$B12)</f>
        <v>SCCC</v>
      </c>
      <c r="BL12" s="10" t="str">
        <f>+IF('Division 1'!J12="","",'Division 1'!$I$2)</f>
        <v>Exchequers</v>
      </c>
      <c r="BM12" s="10" t="str">
        <f>+IF('Division 1'!K12="","",'Division 1'!$B12)</f>
        <v>SCCC</v>
      </c>
      <c r="BN12" s="10" t="str">
        <f>+IF('Division 1'!L12="","",'Division 1'!$K$2)</f>
        <v>Evicted</v>
      </c>
      <c r="BO12" s="10" t="str">
        <f>+IF('Division 1'!M12="","",'Division 1'!$B12)</f>
        <v>SCCC</v>
      </c>
      <c r="BP12" s="10" t="str">
        <f>+IF('Division 1'!N12="","",'Division 1'!M$2)</f>
        <v>Jokers</v>
      </c>
      <c r="BQ12" s="10" t="str">
        <f>+IF('Division 1'!O12="","",'Division 1'!$B12)</f>
        <v>SCCC</v>
      </c>
      <c r="BR12" s="10" t="str">
        <f>+IF('Division 1'!P12="","",'Division 1'!O$2)</f>
        <v>Legionnaires</v>
      </c>
      <c r="BS12" s="10" t="str">
        <f>+IF('Division 1'!Q12="","",'Division 1'!$B12)</f>
        <v>SCCC</v>
      </c>
      <c r="BT12" s="10" t="str">
        <f>+IF('Division 1'!R12="","",'Division 1'!Q$2)</f>
        <v>PBCC</v>
      </c>
      <c r="BU12" s="10" t="str">
        <f>+IF('Division 1'!S12="","",'Division 1'!$B12)</f>
        <v>SCCC</v>
      </c>
      <c r="BV12" s="10" t="str">
        <f>+IF('Division 1'!T12="","",'Division 1'!S$2)</f>
        <v>Steamers</v>
      </c>
      <c r="BW12" s="10" t="str">
        <f>+IF('Division 1'!U12="","",'Division 1'!$B12)</f>
        <v/>
      </c>
      <c r="BX12" s="10" t="str">
        <f>+IF('Division 1'!V12="","",'Division 1'!U$2)</f>
        <v/>
      </c>
      <c r="BY12" s="10" t="str">
        <f>+IF('Division 1'!W12="","",'Division 1'!$B12)</f>
        <v/>
      </c>
      <c r="BZ12" s="10" t="str">
        <f>+IF('Division 1'!X12="","",'Division 1'!W$2)</f>
        <v/>
      </c>
      <c r="CA12" s="10" t="str">
        <f>+IF('Division 1'!Y12="","",'Division 1'!$B12)</f>
        <v/>
      </c>
      <c r="CB12" s="10" t="str">
        <f>+IF('Division 1'!Z12="","",'Division 1'!Y$2)</f>
        <v/>
      </c>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row>
    <row r="13" spans="1:172" ht="20.100000000000001" customHeight="1">
      <c r="A13" s="169"/>
      <c r="B13" s="6" t="s">
        <v>27</v>
      </c>
      <c r="C13" s="8"/>
      <c r="D13" s="8" t="str">
        <f t="shared" si="13"/>
        <v/>
      </c>
      <c r="E13" s="8"/>
      <c r="F13" s="8" t="str">
        <f t="shared" si="0"/>
        <v/>
      </c>
      <c r="G13" s="8"/>
      <c r="H13" s="8" t="str">
        <f t="shared" si="1"/>
        <v/>
      </c>
      <c r="I13" s="8"/>
      <c r="J13" s="8" t="str">
        <f t="shared" si="2"/>
        <v/>
      </c>
      <c r="K13" s="8"/>
      <c r="L13" s="8" t="str">
        <f t="shared" si="3"/>
        <v/>
      </c>
      <c r="M13" s="8"/>
      <c r="N13" s="8" t="str">
        <f t="shared" si="4"/>
        <v/>
      </c>
      <c r="O13" s="8"/>
      <c r="P13" s="8" t="str">
        <f t="shared" si="5"/>
        <v/>
      </c>
      <c r="Q13" s="8"/>
      <c r="R13" s="8" t="str">
        <f t="shared" si="6"/>
        <v/>
      </c>
      <c r="S13" s="8"/>
      <c r="T13" s="8" t="str">
        <f t="shared" si="7"/>
        <v/>
      </c>
      <c r="U13" s="8"/>
      <c r="V13" s="8" t="str">
        <f t="shared" si="8"/>
        <v/>
      </c>
      <c r="W13" s="7"/>
      <c r="X13" s="7" t="str">
        <f t="shared" si="9"/>
        <v/>
      </c>
      <c r="Y13" s="8"/>
      <c r="Z13" s="8" t="str">
        <f t="shared" si="10"/>
        <v/>
      </c>
      <c r="AA13" s="9"/>
      <c r="AB13" s="10">
        <f t="shared" si="11"/>
        <v>0</v>
      </c>
      <c r="AC13" s="9"/>
      <c r="AD13" s="11">
        <v>11</v>
      </c>
      <c r="AE13" s="10" t="str">
        <f>+'Division 1'!B13</f>
        <v>3HS</v>
      </c>
      <c r="AF13" s="10">
        <f>COUNTIF('Division 1'!$BE$3:$CB$14,'Division 1'!AE13)</f>
        <v>0</v>
      </c>
      <c r="AG13" s="10">
        <f>COUNTIF('Division 1'!$AQ$3:$BB$14,'Division 1'!AE13)</f>
        <v>0</v>
      </c>
      <c r="AH13" s="10">
        <f>+'Division 1'!AF13-'Division 1'!AG13</f>
        <v>0</v>
      </c>
      <c r="AI13" s="10">
        <f>+'Division 1'!AG13*2</f>
        <v>0</v>
      </c>
      <c r="AJ13" s="10">
        <f>+AB13+X15</f>
        <v>0</v>
      </c>
      <c r="AK13" s="12">
        <f>+'Division 1'!AI13+'Division 1'!AJ13</f>
        <v>0</v>
      </c>
      <c r="AL13" s="13">
        <f>+'Division 1'!AK13+'Division 1'!AG13/100+0.00093</f>
        <v>9.3000000000000005E-4</v>
      </c>
      <c r="AM13" s="12">
        <f>RANK('Division 1'!AL13,'Division 1'!$AL$3:$AL$14,0)</f>
        <v>12</v>
      </c>
      <c r="AN13" s="12">
        <f t="shared" si="12"/>
        <v>12</v>
      </c>
      <c r="AO13" s="17"/>
      <c r="AP13" s="17"/>
      <c r="AQ13" s="10" t="e">
        <f>+IF('Division 1'!C13+D13&gt;0,IF('Division 1'!C13&gt;4,'Division 1'!$B13,'Division 1'!C$2),"")</f>
        <v>#VALUE!</v>
      </c>
      <c r="AR13" s="10" t="e">
        <f>+IF('Division 1'!E13+F13&gt;0,IF('Division 1'!E13&gt;4,'Division 1'!$B13,'Division 1'!E$2),"")</f>
        <v>#VALUE!</v>
      </c>
      <c r="AS13" s="10" t="e">
        <f>+IF('Division 1'!G13+H13&gt;0,IF('Division 1'!G13&gt;4,'Division 1'!$B13,'Division 1'!G$2),"")</f>
        <v>#VALUE!</v>
      </c>
      <c r="AT13" s="10" t="e">
        <f>+IF('Division 1'!I13+J13&gt;0,IF('Division 1'!I13&gt;4,'Division 1'!$B13,'Division 1'!I$2),"")</f>
        <v>#VALUE!</v>
      </c>
      <c r="AU13" s="10" t="e">
        <f>+IF('Division 1'!K13+L13&gt;0,IF('Division 1'!K13&gt;4,'Division 1'!$B13,'Division 1'!K$2),"")</f>
        <v>#VALUE!</v>
      </c>
      <c r="AV13" s="10" t="e">
        <f>+IF('Division 1'!M13+N13&gt;0,IF('Division 1'!M13&gt;4,'Division 1'!$B13,'Division 1'!M$2),"")</f>
        <v>#VALUE!</v>
      </c>
      <c r="AW13" s="10" t="e">
        <f>+IF('Division 1'!O13+P13&gt;0,IF('Division 1'!O13&gt;4,'Division 1'!$B13,'Division 1'!O$2),"")</f>
        <v>#VALUE!</v>
      </c>
      <c r="AX13" s="10" t="e">
        <f>+IF('Division 1'!Q13+R13&gt;0,IF('Division 1'!Q13&gt;4,'Division 1'!$B13,'Division 1'!Q$2),"")</f>
        <v>#VALUE!</v>
      </c>
      <c r="AY13" s="10" t="e">
        <f>+IF('Division 1'!S13+T13&gt;0,IF('Division 1'!S13&gt;4,'Division 1'!$B13,'Division 1'!S$2),"")</f>
        <v>#VALUE!</v>
      </c>
      <c r="AZ13" s="10" t="e">
        <f>+IF('Division 1'!U13+V13&gt;0,IF('Division 1'!U13&gt;4,'Division 1'!$B13,'Division 1'!U$2),"")</f>
        <v>#VALUE!</v>
      </c>
      <c r="BA13" s="10" t="e">
        <f>+IF('Division 1'!W13+X13&gt;0,IF('Division 1'!W13&gt;4,'Division 1'!$B13,'Division 1'!W$2),"")</f>
        <v>#VALUE!</v>
      </c>
      <c r="BB13" s="10" t="e">
        <f>+IF('Division 1'!Y13+Z13&gt;0,IF('Division 1'!Y13&gt;4,'Division 1'!$B13,'Division 1'!Y$2),"")</f>
        <v>#VALUE!</v>
      </c>
      <c r="BD13" s="17"/>
      <c r="BE13" s="10" t="str">
        <f>+IF('Division 1'!C13="","",'Division 1'!$B13)</f>
        <v/>
      </c>
      <c r="BF13" s="10" t="str">
        <f>+IF('Division 1'!D13="","",'Division 1'!$C$2)</f>
        <v/>
      </c>
      <c r="BG13" s="10" t="str">
        <f>+IF('Division 1'!E13="","",'Division 1'!$B13)</f>
        <v/>
      </c>
      <c r="BH13" s="10" t="str">
        <f>+IF('Division 1'!F13="","",'Division 1'!$E$2)</f>
        <v/>
      </c>
      <c r="BI13" s="10" t="str">
        <f>+IF('Division 1'!G13="","",'Division 1'!$B13)</f>
        <v/>
      </c>
      <c r="BJ13" s="10" t="str">
        <f>+IF('Division 1'!H13="","",'Division 1'!$G$2)</f>
        <v/>
      </c>
      <c r="BK13" s="10" t="str">
        <f>+IF('Division 1'!I13="","",'Division 1'!$B13)</f>
        <v/>
      </c>
      <c r="BL13" s="10" t="str">
        <f>+IF('Division 1'!J13="","",'Division 1'!$I$2)</f>
        <v/>
      </c>
      <c r="BM13" s="10" t="str">
        <f>+IF('Division 1'!K13="","",'Division 1'!$B13)</f>
        <v/>
      </c>
      <c r="BN13" s="10" t="str">
        <f>+IF('Division 1'!L13="","",'Division 1'!$K$2)</f>
        <v/>
      </c>
      <c r="BO13" s="10" t="str">
        <f>+IF('Division 1'!M13="","",'Division 1'!$B13)</f>
        <v/>
      </c>
      <c r="BP13" s="10" t="str">
        <f>+IF('Division 1'!N13="","",'Division 1'!M$2)</f>
        <v/>
      </c>
      <c r="BQ13" s="10" t="str">
        <f>+IF('Division 1'!O13="","",'Division 1'!$B13)</f>
        <v/>
      </c>
      <c r="BR13" s="10" t="str">
        <f>+IF('Division 1'!P13="","",'Division 1'!O$2)</f>
        <v/>
      </c>
      <c r="BS13" s="10" t="str">
        <f>+IF('Division 1'!Q13="","",'Division 1'!$B13)</f>
        <v/>
      </c>
      <c r="BT13" s="10" t="str">
        <f>+IF('Division 1'!R13="","",'Division 1'!Q$2)</f>
        <v/>
      </c>
      <c r="BU13" s="10" t="str">
        <f>+IF('Division 1'!S13="","",'Division 1'!$B13)</f>
        <v/>
      </c>
      <c r="BV13" s="10" t="str">
        <f>+IF('Division 1'!T13="","",'Division 1'!S$2)</f>
        <v/>
      </c>
      <c r="BW13" s="10" t="str">
        <f>+IF('Division 1'!U13="","",'Division 1'!$B13)</f>
        <v/>
      </c>
      <c r="BX13" s="10" t="str">
        <f>+IF('Division 1'!V13="","",'Division 1'!U$2)</f>
        <v/>
      </c>
      <c r="BY13" s="10" t="str">
        <f>+IF('Division 1'!W13="","",'Division 1'!$B13)</f>
        <v/>
      </c>
      <c r="BZ13" s="10" t="str">
        <f>+IF('Division 1'!X13="","",'Division 1'!W$2)</f>
        <v/>
      </c>
      <c r="CA13" s="10" t="str">
        <f>+IF('Division 1'!Y13="","",'Division 1'!$B13)</f>
        <v/>
      </c>
      <c r="CB13" s="10" t="str">
        <f>+IF('Division 1'!Z13="","",'Division 1'!Y$2)</f>
        <v/>
      </c>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5"/>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row>
    <row r="14" spans="1:172" ht="20.100000000000001" customHeight="1">
      <c r="A14" s="169"/>
      <c r="B14" s="6" t="s">
        <v>28</v>
      </c>
      <c r="C14" s="8"/>
      <c r="D14" s="8" t="str">
        <f t="shared" si="13"/>
        <v/>
      </c>
      <c r="E14" s="8"/>
      <c r="F14" s="8" t="str">
        <f t="shared" si="0"/>
        <v/>
      </c>
      <c r="G14" s="8"/>
      <c r="H14" s="8" t="str">
        <f t="shared" si="1"/>
        <v/>
      </c>
      <c r="I14" s="8"/>
      <c r="J14" s="8" t="str">
        <f t="shared" si="2"/>
        <v/>
      </c>
      <c r="K14" s="8"/>
      <c r="L14" s="8" t="str">
        <f t="shared" si="3"/>
        <v/>
      </c>
      <c r="M14" s="8"/>
      <c r="N14" s="8" t="str">
        <f t="shared" si="4"/>
        <v/>
      </c>
      <c r="O14" s="8"/>
      <c r="P14" s="8" t="str">
        <f t="shared" si="5"/>
        <v/>
      </c>
      <c r="Q14" s="8"/>
      <c r="R14" s="8" t="str">
        <f t="shared" si="6"/>
        <v/>
      </c>
      <c r="S14" s="8"/>
      <c r="T14" s="8" t="str">
        <f t="shared" si="7"/>
        <v/>
      </c>
      <c r="U14" s="8"/>
      <c r="V14" s="8" t="str">
        <f t="shared" si="8"/>
        <v/>
      </c>
      <c r="W14" s="8"/>
      <c r="X14" s="8" t="str">
        <f t="shared" si="9"/>
        <v/>
      </c>
      <c r="Y14" s="7"/>
      <c r="Z14" s="7" t="str">
        <f t="shared" si="10"/>
        <v/>
      </c>
      <c r="AA14" s="9"/>
      <c r="AB14" s="10">
        <f t="shared" si="11"/>
        <v>0</v>
      </c>
      <c r="AC14" s="9"/>
      <c r="AD14" s="11">
        <v>12</v>
      </c>
      <c r="AE14" s="10" t="str">
        <f>+'Division 1'!B14</f>
        <v>No Game</v>
      </c>
      <c r="AF14" s="10">
        <f>COUNTIF('Division 1'!$BE$3:$CB$14,'Division 1'!AE14)</f>
        <v>0</v>
      </c>
      <c r="AG14" s="10">
        <f>COUNTIF('Division 1'!$AQ$3:$BB$14,'Division 1'!AE14)</f>
        <v>0</v>
      </c>
      <c r="AH14" s="10">
        <f>+'Division 1'!AF14-'Division 1'!AG14</f>
        <v>0</v>
      </c>
      <c r="AI14" s="10">
        <f>+'Division 1'!AG14*2</f>
        <v>0</v>
      </c>
      <c r="AJ14" s="10">
        <f>+AB14+Z15</f>
        <v>0</v>
      </c>
      <c r="AK14" s="12">
        <f>+'Division 1'!AI14+'Division 1'!AJ14</f>
        <v>0</v>
      </c>
      <c r="AL14" s="13">
        <f>+'Division 1'!AK14+'Division 1'!AG14/100+0.006</f>
        <v>6.0000000000000001E-3</v>
      </c>
      <c r="AM14" s="12">
        <f>RANK('Division 1'!AL14,'Division 1'!$AL$3:$AL$14,0)</f>
        <v>11</v>
      </c>
      <c r="AN14" s="12">
        <f t="shared" si="12"/>
        <v>11</v>
      </c>
      <c r="AO14" s="17"/>
      <c r="AP14" s="17"/>
      <c r="AQ14" s="10" t="e">
        <f>+IF('Division 1'!C14+D14&gt;0,IF('Division 1'!C14&gt;4,'Division 1'!$B14,'Division 1'!C$2),"")</f>
        <v>#VALUE!</v>
      </c>
      <c r="AR14" s="10" t="e">
        <f>+IF('Division 1'!E14+F14&gt;0,IF('Division 1'!E14&gt;4,'Division 1'!$B14,'Division 1'!E$2),"")</f>
        <v>#VALUE!</v>
      </c>
      <c r="AS14" s="10" t="e">
        <f>+IF('Division 1'!G14+H14&gt;0,IF('Division 1'!G14&gt;4,'Division 1'!$B14,'Division 1'!G$2),"")</f>
        <v>#VALUE!</v>
      </c>
      <c r="AT14" s="10" t="e">
        <f>+IF('Division 1'!I14+J14&gt;0,IF('Division 1'!I14&gt;4,'Division 1'!$B14,'Division 1'!I$2),"")</f>
        <v>#VALUE!</v>
      </c>
      <c r="AU14" s="10" t="e">
        <f>+IF('Division 1'!K14+L14&gt;0,IF('Division 1'!K14&gt;4,'Division 1'!$B14,'Division 1'!K$2),"")</f>
        <v>#VALUE!</v>
      </c>
      <c r="AV14" s="10" t="e">
        <f>+IF('Division 1'!M14+N14&gt;0,IF('Division 1'!M14&gt;4,'Division 1'!$B14,'Division 1'!M$2),"")</f>
        <v>#VALUE!</v>
      </c>
      <c r="AW14" s="10" t="e">
        <f>+IF('Division 1'!O14+P14&gt;0,IF('Division 1'!O14&gt;4,'Division 1'!$B14,'Division 1'!O$2),"")</f>
        <v>#VALUE!</v>
      </c>
      <c r="AX14" s="10" t="e">
        <f>+IF('Division 1'!Q14+R14&gt;0,IF('Division 1'!Q14&gt;4,'Division 1'!$B14,'Division 1'!Q$2),"")</f>
        <v>#VALUE!</v>
      </c>
      <c r="AY14" s="10" t="e">
        <f>+IF('Division 1'!S14+T14&gt;0,IF('Division 1'!S14&gt;4,'Division 1'!$B14,'Division 1'!S$2),"")</f>
        <v>#VALUE!</v>
      </c>
      <c r="AZ14" s="10" t="e">
        <f>+IF('Division 1'!U14+V14&gt;0,IF('Division 1'!U14&gt;4,'Division 1'!$B14,'Division 1'!U$2),"")</f>
        <v>#VALUE!</v>
      </c>
      <c r="BA14" s="10" t="e">
        <f>+IF('Division 1'!W14+X14&gt;0,IF('Division 1'!W14&gt;4,'Division 1'!$B14,'Division 1'!W$2),"")</f>
        <v>#VALUE!</v>
      </c>
      <c r="BB14" s="10" t="e">
        <f>+IF('Division 1'!Y14+Z14&gt;0,IF('Division 1'!Y14&gt;4,'Division 1'!$B14,'Division 1'!Y$2),"")</f>
        <v>#VALUE!</v>
      </c>
      <c r="BD14" s="17"/>
      <c r="BE14" s="10" t="str">
        <f>+IF('Division 1'!C14="","",'Division 1'!$B14)</f>
        <v/>
      </c>
      <c r="BF14" s="10" t="str">
        <f>+IF('Division 1'!D14="","",'Division 1'!$C$2)</f>
        <v/>
      </c>
      <c r="BG14" s="10" t="str">
        <f>+IF('Division 1'!E14="","",'Division 1'!$B14)</f>
        <v/>
      </c>
      <c r="BH14" s="10" t="str">
        <f>+IF('Division 1'!F14="","",'Division 1'!$E$2)</f>
        <v/>
      </c>
      <c r="BI14" s="10" t="str">
        <f>+IF('Division 1'!G14="","",'Division 1'!$B14)</f>
        <v/>
      </c>
      <c r="BJ14" s="10" t="str">
        <f>+IF('Division 1'!H14="","",'Division 1'!$G$2)</f>
        <v/>
      </c>
      <c r="BK14" s="10" t="str">
        <f>+IF('Division 1'!I14="","",'Division 1'!$B14)</f>
        <v/>
      </c>
      <c r="BL14" s="10" t="str">
        <f>+IF('Division 1'!J14="","",'Division 1'!$I$2)</f>
        <v/>
      </c>
      <c r="BM14" s="10" t="str">
        <f>+IF('Division 1'!K14="","",'Division 1'!$B14)</f>
        <v/>
      </c>
      <c r="BN14" s="10" t="str">
        <f>+IF('Division 1'!L14="","",'Division 1'!$K$2)</f>
        <v/>
      </c>
      <c r="BO14" s="10" t="str">
        <f>+IF('Division 1'!M14="","",'Division 1'!$B14)</f>
        <v/>
      </c>
      <c r="BP14" s="10" t="str">
        <f>+IF('Division 1'!N14="","",'Division 1'!M$2)</f>
        <v/>
      </c>
      <c r="BQ14" s="10" t="str">
        <f>+IF('Division 1'!O14="","",'Division 1'!$B14)</f>
        <v/>
      </c>
      <c r="BR14" s="10" t="str">
        <f>+IF('Division 1'!P14="","",'Division 1'!O$2)</f>
        <v/>
      </c>
      <c r="BS14" s="10" t="str">
        <f>+IF('Division 1'!Q14="","",'Division 1'!$B14)</f>
        <v/>
      </c>
      <c r="BT14" s="10" t="str">
        <f>+IF('Division 1'!R14="","",'Division 1'!Q$2)</f>
        <v/>
      </c>
      <c r="BU14" s="10" t="str">
        <f>+IF('Division 1'!S14="","",'Division 1'!$B14)</f>
        <v/>
      </c>
      <c r="BV14" s="10" t="str">
        <f>+IF('Division 1'!T14="","",'Division 1'!S$2)</f>
        <v/>
      </c>
      <c r="BW14" s="10" t="str">
        <f>+IF('Division 1'!U14="","",'Division 1'!$B14)</f>
        <v/>
      </c>
      <c r="BX14" s="10" t="str">
        <f>+IF('Division 1'!V14="","",'Division 1'!U$2)</f>
        <v/>
      </c>
      <c r="BY14" s="10" t="str">
        <f>+IF('Division 1'!W14="","",'Division 1'!$B14)</f>
        <v/>
      </c>
      <c r="BZ14" s="10" t="str">
        <f>+IF('Division 1'!X14="","",'Division 1'!W$2)</f>
        <v/>
      </c>
      <c r="CA14" s="10" t="str">
        <f>+IF('Division 1'!Y14="","",'Division 1'!$B14)</f>
        <v/>
      </c>
      <c r="CB14" s="10" t="str">
        <f>+IF('Division 1'!Z14="","",'Division 1'!Y$2)</f>
        <v/>
      </c>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20"/>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row>
    <row r="15" spans="1:172" ht="18.95" hidden="1" customHeight="1">
      <c r="A15" s="17"/>
      <c r="B15" s="21" t="s">
        <v>29</v>
      </c>
      <c r="C15" s="17"/>
      <c r="D15" s="17">
        <f>+SUM(D3:D14)</f>
        <v>46</v>
      </c>
      <c r="E15" s="17"/>
      <c r="F15" s="17">
        <f>+SUM(F3:F14)</f>
        <v>32</v>
      </c>
      <c r="G15" s="17"/>
      <c r="H15" s="17">
        <f>+SUM(H3:H14)</f>
        <v>32</v>
      </c>
      <c r="I15" s="17"/>
      <c r="J15" s="17">
        <f>+SUM(J3:J14)</f>
        <v>40</v>
      </c>
      <c r="K15" s="17"/>
      <c r="L15" s="17">
        <f>+SUM(L3:L14)</f>
        <v>42</v>
      </c>
      <c r="M15" s="17"/>
      <c r="N15" s="17">
        <f>+SUM(N3:N14)</f>
        <v>45</v>
      </c>
      <c r="O15" s="17"/>
      <c r="P15" s="17">
        <f>+SUM(P3:P14)</f>
        <v>42</v>
      </c>
      <c r="Q15" s="17"/>
      <c r="R15" s="17">
        <f>+SUM(R3:R14)</f>
        <v>35</v>
      </c>
      <c r="S15" s="17"/>
      <c r="T15" s="17">
        <f>+SUM(T3:T14)</f>
        <v>44</v>
      </c>
      <c r="U15" s="17"/>
      <c r="V15" s="17">
        <f>+SUM(V3:V14)</f>
        <v>37</v>
      </c>
      <c r="W15" s="17"/>
      <c r="X15" s="17">
        <f>+SUM(X3:X14)</f>
        <v>0</v>
      </c>
      <c r="Y15" s="17"/>
      <c r="Z15" s="17">
        <f>+SUM(Z3:Z14)</f>
        <v>0</v>
      </c>
      <c r="AA15" s="17"/>
      <c r="AB15" s="17"/>
      <c r="AC15" s="17"/>
      <c r="AD15" s="17"/>
      <c r="AE15" s="17"/>
      <c r="AF15" s="17"/>
      <c r="AG15" s="17"/>
      <c r="AH15" s="17"/>
      <c r="AI15" s="17"/>
      <c r="AJ15" s="17"/>
      <c r="AK15" s="17"/>
      <c r="AL15" s="22"/>
      <c r="AM15" s="17"/>
      <c r="AN15" s="17"/>
      <c r="AO15" s="17"/>
      <c r="AP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23"/>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20"/>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row>
    <row r="16" spans="1:172" ht="18.95" hidden="1" customHeight="1">
      <c r="A16" s="17"/>
      <c r="B16" s="21"/>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22"/>
      <c r="AM16" s="17"/>
      <c r="AN16" s="17"/>
      <c r="AO16" s="17"/>
      <c r="AP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23"/>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20"/>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row>
    <row r="17" spans="1:172" ht="18.95" customHeight="1">
      <c r="A17" s="17"/>
      <c r="B17" s="21"/>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22"/>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23"/>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20"/>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row>
    <row r="18" spans="1:172" ht="23.25" customHeight="1">
      <c r="A18" s="170" t="s">
        <v>30</v>
      </c>
      <c r="B18" s="170"/>
      <c r="C18" s="171"/>
      <c r="D18" s="171"/>
      <c r="E18" s="171"/>
      <c r="F18" s="171"/>
      <c r="G18" s="171"/>
      <c r="H18" s="171"/>
      <c r="I18" s="171"/>
      <c r="J18" s="171"/>
      <c r="K18" s="171"/>
      <c r="L18" s="171"/>
      <c r="M18" s="171"/>
      <c r="N18" s="171"/>
      <c r="O18" s="171"/>
      <c r="P18" s="171"/>
      <c r="Q18" s="17"/>
      <c r="R18" s="17"/>
      <c r="S18" s="17"/>
      <c r="T18" s="17"/>
      <c r="U18" s="17"/>
      <c r="V18" s="17"/>
      <c r="W18" s="17"/>
      <c r="X18" s="17"/>
      <c r="Y18" s="17"/>
      <c r="Z18" s="17"/>
      <c r="AA18" s="24"/>
      <c r="AB18" s="17"/>
      <c r="AC18" s="17"/>
      <c r="AD18" s="17"/>
      <c r="AE18" s="17"/>
      <c r="AF18" s="17"/>
      <c r="AG18" s="17"/>
      <c r="AH18" s="17"/>
      <c r="AI18" s="17"/>
      <c r="AJ18" s="17"/>
      <c r="AK18" s="17"/>
      <c r="AL18" s="22"/>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23"/>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20"/>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row>
    <row r="19" spans="1:172" ht="17.100000000000001" customHeight="1">
      <c r="A19" s="170"/>
      <c r="B19" s="170"/>
      <c r="C19" s="172" t="s">
        <v>4</v>
      </c>
      <c r="D19" s="172"/>
      <c r="E19" s="173" t="s">
        <v>31</v>
      </c>
      <c r="F19" s="173"/>
      <c r="G19" s="173" t="s">
        <v>6</v>
      </c>
      <c r="H19" s="173"/>
      <c r="I19" s="173" t="s">
        <v>32</v>
      </c>
      <c r="J19" s="173"/>
      <c r="K19" s="173" t="s">
        <v>33</v>
      </c>
      <c r="L19" s="173"/>
      <c r="M19" s="173" t="s">
        <v>34</v>
      </c>
      <c r="N19" s="173"/>
      <c r="O19" s="173" t="s">
        <v>9</v>
      </c>
      <c r="P19" s="173"/>
      <c r="Q19" s="17"/>
      <c r="R19" s="17"/>
      <c r="S19" s="17"/>
      <c r="T19" s="17"/>
      <c r="U19" s="17"/>
      <c r="V19" s="17"/>
      <c r="W19" s="17"/>
      <c r="X19" s="17"/>
      <c r="Y19" s="17"/>
      <c r="Z19" s="17"/>
      <c r="AA19" s="17"/>
      <c r="AB19" s="17"/>
      <c r="AC19" s="17"/>
      <c r="AD19" s="17"/>
      <c r="AE19" s="17"/>
      <c r="AF19" s="17"/>
      <c r="AG19" s="17"/>
      <c r="AH19" s="17"/>
      <c r="AI19" s="17"/>
      <c r="AJ19" s="17"/>
      <c r="AK19" s="17"/>
      <c r="AL19" s="22"/>
      <c r="AM19" s="17"/>
      <c r="AN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23"/>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row>
    <row r="20" spans="1:172" ht="18.95" customHeight="1">
      <c r="A20" s="25">
        <v>1</v>
      </c>
      <c r="B20" s="6" t="str">
        <f t="shared" ref="B20:B31" ca="1" si="14">OFFSET($AE$2,AN3,0)</f>
        <v>Black Horse</v>
      </c>
      <c r="C20" s="164">
        <f t="shared" ref="C20:C31" ca="1" si="15">OFFSET($AF$2,AN3,0)</f>
        <v>18</v>
      </c>
      <c r="D20" s="164"/>
      <c r="E20" s="164">
        <f t="shared" ref="E20:E31" ca="1" si="16">OFFSET($AG$2,AN3,0)</f>
        <v>14</v>
      </c>
      <c r="F20" s="164"/>
      <c r="G20" s="164">
        <f ca="1">+'Division 1'!C20-'Division 1'!E20</f>
        <v>4</v>
      </c>
      <c r="H20" s="164"/>
      <c r="I20" s="164">
        <f t="shared" ref="I20:I31" ca="1" si="17">OFFSET($AJ$2,AN3,0)</f>
        <v>91</v>
      </c>
      <c r="J20" s="164"/>
      <c r="K20" s="164">
        <f t="shared" ref="K20:K31" ca="1" si="18">+C20*9-I20</f>
        <v>71</v>
      </c>
      <c r="L20" s="164"/>
      <c r="M20" s="164">
        <f ca="1">+'Division 1'!I20-'Division 1'!K20</f>
        <v>20</v>
      </c>
      <c r="N20" s="164"/>
      <c r="O20" s="164">
        <f ca="1">+'Division 1'!E20*2+'Division 1'!I20</f>
        <v>119</v>
      </c>
      <c r="P20" s="164"/>
      <c r="Q20" s="26"/>
      <c r="R20" s="26"/>
      <c r="S20" s="26"/>
      <c r="T20" s="26"/>
      <c r="U20" s="26"/>
      <c r="V20" s="26"/>
      <c r="W20" s="26"/>
      <c r="X20" s="26"/>
      <c r="Y20" s="26"/>
      <c r="Z20" s="26"/>
      <c r="AA20" s="17"/>
      <c r="AB20" s="17"/>
      <c r="AC20" s="17"/>
      <c r="AD20" s="17"/>
      <c r="AE20" s="17"/>
      <c r="AF20" s="17"/>
      <c r="AG20" s="17"/>
      <c r="AH20" s="17"/>
      <c r="AI20" s="17"/>
      <c r="AJ20" s="17"/>
      <c r="AK20" s="17"/>
      <c r="AL20" s="22"/>
      <c r="AM20" s="17"/>
      <c r="AN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23"/>
      <c r="BY20" s="17"/>
      <c r="BZ20" s="17"/>
      <c r="CA20" s="17"/>
      <c r="CB20" s="17"/>
      <c r="CC20" s="17"/>
      <c r="CD20" s="17"/>
      <c r="CE20" s="17"/>
      <c r="CF20" s="17"/>
      <c r="CG20" s="17"/>
      <c r="CH20" s="17"/>
      <c r="CI20" s="17"/>
      <c r="CJ20" s="17"/>
      <c r="CK20" s="2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row>
    <row r="21" spans="1:172" ht="18.75" customHeight="1">
      <c r="A21" s="25">
        <v>2</v>
      </c>
      <c r="B21" s="6" t="str">
        <f t="shared" ca="1" si="14"/>
        <v>Steamers</v>
      </c>
      <c r="C21" s="164">
        <f t="shared" ca="1" si="15"/>
        <v>18</v>
      </c>
      <c r="D21" s="164"/>
      <c r="E21" s="164">
        <f t="shared" ca="1" si="16"/>
        <v>10</v>
      </c>
      <c r="F21" s="164"/>
      <c r="G21" s="164">
        <f ca="1">+'Division 1'!C21-'Division 1'!E21</f>
        <v>8</v>
      </c>
      <c r="H21" s="164"/>
      <c r="I21" s="164">
        <f t="shared" ca="1" si="17"/>
        <v>94</v>
      </c>
      <c r="J21" s="164"/>
      <c r="K21" s="164">
        <f t="shared" ca="1" si="18"/>
        <v>68</v>
      </c>
      <c r="L21" s="164"/>
      <c r="M21" s="164">
        <f ca="1">+'Division 1'!I21-'Division 1'!K21</f>
        <v>26</v>
      </c>
      <c r="N21" s="164"/>
      <c r="O21" s="164">
        <f ca="1">+'Division 1'!E21*2+'Division 1'!I21</f>
        <v>114</v>
      </c>
      <c r="P21" s="164"/>
      <c r="Q21" s="26"/>
      <c r="R21" s="26"/>
      <c r="S21" s="26"/>
      <c r="T21" s="26"/>
      <c r="U21" s="26"/>
      <c r="V21" s="26"/>
      <c r="W21" s="26"/>
      <c r="X21" s="26"/>
      <c r="Y21" s="26"/>
      <c r="Z21" s="26"/>
      <c r="AA21" s="17"/>
      <c r="AC21" s="17"/>
      <c r="AD21" s="17"/>
      <c r="AE21" s="17"/>
      <c r="AF21" s="17"/>
      <c r="AG21" s="17"/>
      <c r="AH21" s="17"/>
      <c r="AI21" s="17"/>
      <c r="AJ21" s="17"/>
      <c r="AK21" s="17"/>
      <c r="AL21" s="22"/>
      <c r="AM21" s="17"/>
      <c r="AN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28"/>
      <c r="BZ21" s="17"/>
      <c r="CA21" s="17"/>
      <c r="CB21" s="17"/>
      <c r="CC21" s="17"/>
      <c r="CD21" s="17"/>
      <c r="CE21" s="17"/>
      <c r="CF21" s="17"/>
      <c r="CG21" s="17"/>
      <c r="CH21" s="17"/>
      <c r="CI21" s="17"/>
      <c r="CJ21" s="17"/>
      <c r="CK21" s="20"/>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29"/>
    </row>
    <row r="22" spans="1:172" ht="18.75" customHeight="1">
      <c r="A22" s="25">
        <v>3</v>
      </c>
      <c r="B22" s="6" t="str">
        <f t="shared" ca="1" si="14"/>
        <v>Exchequers</v>
      </c>
      <c r="C22" s="164">
        <f t="shared" ca="1" si="15"/>
        <v>18</v>
      </c>
      <c r="D22" s="164"/>
      <c r="E22" s="164">
        <f t="shared" ca="1" si="16"/>
        <v>12</v>
      </c>
      <c r="F22" s="164"/>
      <c r="G22" s="164">
        <f ca="1">+'Division 1'!C22-'Division 1'!E22</f>
        <v>6</v>
      </c>
      <c r="H22" s="164"/>
      <c r="I22" s="164">
        <f t="shared" ca="1" si="17"/>
        <v>86</v>
      </c>
      <c r="J22" s="164"/>
      <c r="K22" s="164">
        <f t="shared" ca="1" si="18"/>
        <v>76</v>
      </c>
      <c r="L22" s="164"/>
      <c r="M22" s="164">
        <f ca="1">+'Division 1'!I22-'Division 1'!K22</f>
        <v>10</v>
      </c>
      <c r="N22" s="164"/>
      <c r="O22" s="164">
        <f ca="1">+'Division 1'!E22*2+'Division 1'!I22</f>
        <v>110</v>
      </c>
      <c r="P22" s="164"/>
      <c r="R22" s="165" t="s">
        <v>35</v>
      </c>
      <c r="S22" s="165"/>
      <c r="T22" s="165"/>
      <c r="U22" s="165"/>
      <c r="V22" s="165"/>
      <c r="W22" s="26"/>
      <c r="X22" s="26"/>
      <c r="Y22" s="26"/>
      <c r="Z22" s="17"/>
      <c r="AA22" s="17"/>
      <c r="AB22" s="17"/>
      <c r="AC22" s="17"/>
      <c r="AD22" s="17"/>
      <c r="AE22" s="17"/>
      <c r="AF22" s="17"/>
      <c r="AG22" s="17"/>
      <c r="AH22" s="17"/>
      <c r="AI22" s="17"/>
      <c r="AJ22" s="17"/>
      <c r="AK22" s="17"/>
      <c r="AL22" s="22"/>
      <c r="AM22" s="17"/>
      <c r="AN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23"/>
      <c r="BX22" s="17"/>
      <c r="BY22" s="17"/>
      <c r="BZ22" s="17"/>
      <c r="CA22" s="17"/>
      <c r="CB22" s="17"/>
      <c r="CC22" s="17"/>
      <c r="CD22" s="17"/>
      <c r="CE22" s="17"/>
      <c r="CF22" s="17"/>
      <c r="CG22" s="17"/>
      <c r="CH22" s="17"/>
      <c r="CI22" s="17"/>
      <c r="CJ22" s="17"/>
      <c r="CK22" s="20"/>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29"/>
    </row>
    <row r="23" spans="1:172" ht="18.75" customHeight="1">
      <c r="A23" s="25">
        <v>4</v>
      </c>
      <c r="B23" s="6" t="str">
        <f t="shared" ca="1" si="14"/>
        <v>Legionnaires</v>
      </c>
      <c r="C23" s="164">
        <f t="shared" ca="1" si="15"/>
        <v>18</v>
      </c>
      <c r="D23" s="164"/>
      <c r="E23" s="164">
        <f t="shared" ca="1" si="16"/>
        <v>11</v>
      </c>
      <c r="F23" s="164"/>
      <c r="G23" s="164">
        <f ca="1">+'Division 1'!C23-'Division 1'!E23</f>
        <v>7</v>
      </c>
      <c r="H23" s="164"/>
      <c r="I23" s="164">
        <f t="shared" ca="1" si="17"/>
        <v>88</v>
      </c>
      <c r="J23" s="164"/>
      <c r="K23" s="164">
        <f t="shared" ca="1" si="18"/>
        <v>74</v>
      </c>
      <c r="L23" s="164"/>
      <c r="M23" s="164">
        <f ca="1">+'Division 1'!I23-'Division 1'!K23</f>
        <v>14</v>
      </c>
      <c r="N23" s="164"/>
      <c r="O23" s="164">
        <f ca="1">+'Division 1'!E23*2+'Division 1'!I23</f>
        <v>110</v>
      </c>
      <c r="P23" s="164"/>
      <c r="R23" s="165" t="s">
        <v>36</v>
      </c>
      <c r="S23" s="165"/>
      <c r="T23" s="165"/>
      <c r="U23" s="165"/>
      <c r="V23" s="165"/>
      <c r="Y23" s="17"/>
      <c r="Z23" s="17"/>
      <c r="AA23" s="17"/>
      <c r="AB23" s="17"/>
      <c r="AC23" s="17"/>
      <c r="AD23" s="17"/>
      <c r="AE23" s="17"/>
      <c r="AF23" s="17"/>
      <c r="AG23" s="17"/>
      <c r="AH23" s="17"/>
      <c r="AI23" s="17"/>
      <c r="AJ23" s="17"/>
      <c r="AK23" s="17"/>
      <c r="AL23" s="22"/>
      <c r="AM23" s="17"/>
      <c r="AN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23"/>
      <c r="BX23" s="17"/>
      <c r="BY23" s="17"/>
      <c r="BZ23" s="17"/>
      <c r="CA23" s="17"/>
      <c r="CB23" s="17"/>
      <c r="CC23" s="17"/>
      <c r="CD23" s="17"/>
      <c r="CE23" s="17"/>
      <c r="CF23" s="17"/>
      <c r="CG23" s="17"/>
      <c r="CH23" s="17"/>
      <c r="CI23" s="17"/>
      <c r="CJ23" s="17"/>
      <c r="CK23" s="20"/>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29"/>
    </row>
    <row r="24" spans="1:172" ht="18.75" customHeight="1">
      <c r="A24" s="25">
        <v>5</v>
      </c>
      <c r="B24" s="6" t="str">
        <f t="shared" ca="1" si="14"/>
        <v>Evicted</v>
      </c>
      <c r="C24" s="164">
        <f t="shared" ca="1" si="15"/>
        <v>18</v>
      </c>
      <c r="D24" s="164"/>
      <c r="E24" s="164">
        <f t="shared" ca="1" si="16"/>
        <v>9</v>
      </c>
      <c r="F24" s="164"/>
      <c r="G24" s="164">
        <f ca="1">+'Division 1'!C24-'Division 1'!E24</f>
        <v>9</v>
      </c>
      <c r="H24" s="164"/>
      <c r="I24" s="164">
        <f t="shared" ca="1" si="17"/>
        <v>82</v>
      </c>
      <c r="J24" s="164"/>
      <c r="K24" s="164">
        <f t="shared" ca="1" si="18"/>
        <v>80</v>
      </c>
      <c r="L24" s="164"/>
      <c r="M24" s="164">
        <f ca="1">+'Division 1'!I24-'Division 1'!K24</f>
        <v>2</v>
      </c>
      <c r="N24" s="164"/>
      <c r="O24" s="164">
        <f ca="1">+'Division 1'!E24*2+'Division 1'!I24</f>
        <v>100</v>
      </c>
      <c r="P24" s="164"/>
      <c r="Q24" s="30"/>
      <c r="R24" s="166">
        <v>46167</v>
      </c>
      <c r="S24" s="166"/>
      <c r="T24" s="166"/>
      <c r="U24" s="166"/>
      <c r="V24" s="166"/>
      <c r="W24" s="17"/>
      <c r="X24" s="17"/>
      <c r="Y24" s="17"/>
      <c r="Z24" s="17"/>
      <c r="AA24" s="17"/>
      <c r="AB24" s="17"/>
      <c r="AC24" s="17"/>
      <c r="AD24" s="17"/>
      <c r="AE24" s="17"/>
      <c r="AF24" s="17"/>
      <c r="AG24" s="17"/>
      <c r="AH24" s="17"/>
      <c r="AI24" s="17"/>
      <c r="AJ24" s="17"/>
      <c r="AK24" s="17"/>
      <c r="AL24" s="22"/>
      <c r="AM24" s="17"/>
      <c r="AN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31"/>
      <c r="BX24" s="17"/>
      <c r="BY24" s="17"/>
      <c r="BZ24" s="17"/>
      <c r="CA24" s="17"/>
      <c r="CB24" s="17"/>
      <c r="CC24" s="17"/>
      <c r="CD24" s="17"/>
      <c r="CE24" s="17"/>
      <c r="CF24" s="17"/>
      <c r="CG24" s="17"/>
      <c r="CH24" s="17"/>
      <c r="CI24" s="17"/>
      <c r="CJ24" s="17"/>
      <c r="CK24" s="20"/>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row>
    <row r="25" spans="1:172" ht="18.75" customHeight="1">
      <c r="A25" s="25">
        <v>6</v>
      </c>
      <c r="B25" s="6" t="str">
        <f t="shared" ca="1" si="14"/>
        <v>Jokers</v>
      </c>
      <c r="C25" s="164">
        <f t="shared" ca="1" si="15"/>
        <v>18</v>
      </c>
      <c r="D25" s="164"/>
      <c r="E25" s="164">
        <f t="shared" ca="1" si="16"/>
        <v>8</v>
      </c>
      <c r="F25" s="164"/>
      <c r="G25" s="164">
        <f ca="1">+'Division 1'!C25-'Division 1'!E25</f>
        <v>10</v>
      </c>
      <c r="H25" s="164"/>
      <c r="I25" s="164">
        <f t="shared" ca="1" si="17"/>
        <v>78</v>
      </c>
      <c r="J25" s="164"/>
      <c r="K25" s="164">
        <f t="shared" ca="1" si="18"/>
        <v>84</v>
      </c>
      <c r="L25" s="164"/>
      <c r="M25" s="164">
        <f ca="1">+'Division 1'!I25-'Division 1'!K25</f>
        <v>-6</v>
      </c>
      <c r="N25" s="164"/>
      <c r="O25" s="164">
        <f ca="1">+'Division 1'!E25*2+'Division 1'!I25</f>
        <v>94</v>
      </c>
      <c r="P25" s="164"/>
      <c r="Q25" s="30"/>
      <c r="R25" t="s">
        <v>37</v>
      </c>
      <c r="Z25" s="17"/>
      <c r="AB25" s="17"/>
      <c r="AC25" s="17"/>
      <c r="AF25" s="17"/>
      <c r="AG25" s="17"/>
      <c r="AH25" s="17"/>
      <c r="AI25" s="17"/>
      <c r="AJ25" s="17"/>
      <c r="AK25" s="17"/>
      <c r="AL25" s="22"/>
      <c r="BW25" s="31"/>
    </row>
    <row r="26" spans="1:172" ht="18.75" customHeight="1">
      <c r="A26" s="25">
        <v>7</v>
      </c>
      <c r="B26" s="6" t="str">
        <f t="shared" ca="1" si="14"/>
        <v>SCCC</v>
      </c>
      <c r="C26" s="164">
        <f t="shared" ca="1" si="15"/>
        <v>18</v>
      </c>
      <c r="D26" s="164"/>
      <c r="E26" s="164">
        <f t="shared" ca="1" si="16"/>
        <v>8</v>
      </c>
      <c r="F26" s="164"/>
      <c r="G26" s="164">
        <f ca="1">+'Division 1'!C26-'Division 1'!E26</f>
        <v>10</v>
      </c>
      <c r="H26" s="164"/>
      <c r="I26" s="164">
        <f t="shared" ca="1" si="17"/>
        <v>72</v>
      </c>
      <c r="J26" s="164"/>
      <c r="K26" s="164">
        <f t="shared" ca="1" si="18"/>
        <v>90</v>
      </c>
      <c r="L26" s="164"/>
      <c r="M26" s="164">
        <f ca="1">+'Division 1'!I26-'Division 1'!K26</f>
        <v>-18</v>
      </c>
      <c r="N26" s="164"/>
      <c r="O26" s="164">
        <f ca="1">+'Division 1'!E26*2+'Division 1'!I26</f>
        <v>88</v>
      </c>
      <c r="P26" s="164"/>
      <c r="Q26" s="30"/>
      <c r="R26" s="32" t="s">
        <v>38</v>
      </c>
      <c r="U26" s="17"/>
      <c r="Y26" s="17"/>
      <c r="Z26" s="17"/>
      <c r="AB26" s="17"/>
      <c r="AC26" s="17"/>
      <c r="AF26" s="17"/>
      <c r="AG26" s="17"/>
      <c r="AH26" s="17"/>
      <c r="AI26" s="17"/>
      <c r="AJ26" s="17"/>
      <c r="AK26" s="17"/>
      <c r="AL26" s="22"/>
      <c r="BW26" s="31"/>
    </row>
    <row r="27" spans="1:172" ht="18.75" customHeight="1">
      <c r="A27" s="25">
        <v>8</v>
      </c>
      <c r="B27" s="6" t="str">
        <f t="shared" ca="1" si="14"/>
        <v>Nelson</v>
      </c>
      <c r="C27" s="164">
        <f t="shared" ca="1" si="15"/>
        <v>18</v>
      </c>
      <c r="D27" s="164"/>
      <c r="E27" s="164">
        <f t="shared" ca="1" si="16"/>
        <v>7</v>
      </c>
      <c r="F27" s="164"/>
      <c r="G27" s="164">
        <f ca="1">+'Division 1'!C27-'Division 1'!E27</f>
        <v>11</v>
      </c>
      <c r="H27" s="164"/>
      <c r="I27" s="164">
        <f t="shared" ca="1" si="17"/>
        <v>74</v>
      </c>
      <c r="J27" s="164"/>
      <c r="K27" s="164">
        <f t="shared" ca="1" si="18"/>
        <v>88</v>
      </c>
      <c r="L27" s="164"/>
      <c r="M27" s="164">
        <f ca="1">+'Division 1'!I27-'Division 1'!K27</f>
        <v>-14</v>
      </c>
      <c r="N27" s="164"/>
      <c r="O27" s="164">
        <f ca="1">+'Division 1'!E27*2+'Division 1'!I27</f>
        <v>88</v>
      </c>
      <c r="P27" s="164"/>
      <c r="Q27" s="30"/>
      <c r="R27" s="33" t="s">
        <v>39</v>
      </c>
      <c r="W27" s="17"/>
      <c r="X27" s="17"/>
      <c r="Y27" s="17"/>
      <c r="AB27" s="17"/>
      <c r="AC27" s="17"/>
      <c r="AF27" s="17"/>
      <c r="AG27" s="17"/>
      <c r="AH27" s="17"/>
      <c r="AI27" s="17"/>
      <c r="AJ27" s="17"/>
      <c r="AK27" s="17"/>
      <c r="AL27" s="22"/>
    </row>
    <row r="28" spans="1:172" ht="18.75" customHeight="1">
      <c r="A28" s="25">
        <v>9</v>
      </c>
      <c r="B28" s="6" t="str">
        <f t="shared" ca="1" si="14"/>
        <v>PBCC</v>
      </c>
      <c r="C28" s="164">
        <f t="shared" ca="1" si="15"/>
        <v>18</v>
      </c>
      <c r="D28" s="164"/>
      <c r="E28" s="164">
        <f t="shared" ca="1" si="16"/>
        <v>6</v>
      </c>
      <c r="F28" s="164"/>
      <c r="G28" s="164">
        <f ca="1">+'Division 1'!C28-'Division 1'!E28</f>
        <v>12</v>
      </c>
      <c r="H28" s="164"/>
      <c r="I28" s="164">
        <f t="shared" ca="1" si="17"/>
        <v>73</v>
      </c>
      <c r="J28" s="164"/>
      <c r="K28" s="164">
        <f t="shared" ca="1" si="18"/>
        <v>89</v>
      </c>
      <c r="L28" s="164"/>
      <c r="M28" s="164">
        <f ca="1">+'Division 1'!I28-'Division 1'!K28</f>
        <v>-16</v>
      </c>
      <c r="N28" s="164"/>
      <c r="O28" s="164">
        <f ca="1">+'Division 1'!E28*2+'Division 1'!I28</f>
        <v>85</v>
      </c>
      <c r="P28" s="164"/>
      <c r="Q28" s="30"/>
      <c r="R28" s="33" t="s">
        <v>40</v>
      </c>
      <c r="S28" s="34"/>
      <c r="T28" s="34"/>
      <c r="U28" s="35"/>
      <c r="V28" s="35"/>
      <c r="AE28" s="17"/>
      <c r="AF28" s="17"/>
      <c r="AG28" s="17"/>
      <c r="AH28" s="17"/>
      <c r="AI28" s="17"/>
      <c r="AJ28" s="17"/>
      <c r="AK28" s="17"/>
      <c r="AL28" s="22"/>
      <c r="BW28" s="36"/>
    </row>
    <row r="29" spans="1:172" ht="18.75" customHeight="1">
      <c r="A29" s="25">
        <v>10</v>
      </c>
      <c r="B29" s="6" t="str">
        <f t="shared" ca="1" si="14"/>
        <v>Builders</v>
      </c>
      <c r="C29" s="164">
        <f t="shared" ca="1" si="15"/>
        <v>18</v>
      </c>
      <c r="D29" s="164"/>
      <c r="E29" s="164">
        <f t="shared" ca="1" si="16"/>
        <v>5</v>
      </c>
      <c r="F29" s="164"/>
      <c r="G29" s="164">
        <f ca="1">+'Division 1'!C29-'Division 1'!E29</f>
        <v>13</v>
      </c>
      <c r="H29" s="164"/>
      <c r="I29" s="164">
        <f t="shared" ca="1" si="17"/>
        <v>68</v>
      </c>
      <c r="J29" s="164"/>
      <c r="K29" s="164">
        <f t="shared" ca="1" si="18"/>
        <v>94</v>
      </c>
      <c r="L29" s="164"/>
      <c r="M29" s="164">
        <f ca="1">+'Division 1'!I29-'Division 1'!K29</f>
        <v>-26</v>
      </c>
      <c r="N29" s="164"/>
      <c r="O29" s="164">
        <f ca="1">+'Division 1'!E29*2+'Division 1'!I29</f>
        <v>78</v>
      </c>
      <c r="P29" s="164"/>
      <c r="Q29" s="30"/>
      <c r="R29" s="33" t="s">
        <v>41</v>
      </c>
      <c r="S29" s="34"/>
      <c r="T29" s="34"/>
      <c r="U29" s="34"/>
      <c r="V29" s="34"/>
      <c r="AE29" s="17"/>
      <c r="AF29" s="17"/>
      <c r="AG29" s="17"/>
      <c r="AH29" s="17"/>
      <c r="AI29" s="17"/>
      <c r="AJ29" s="17"/>
      <c r="AK29" s="17"/>
      <c r="AL29" s="22"/>
    </row>
    <row r="30" spans="1:172" ht="18.75" customHeight="1">
      <c r="A30" s="25">
        <v>11</v>
      </c>
      <c r="B30" s="6" t="str">
        <f t="shared" ca="1" si="14"/>
        <v>No Game</v>
      </c>
      <c r="C30" s="164">
        <f t="shared" ca="1" si="15"/>
        <v>0</v>
      </c>
      <c r="D30" s="164"/>
      <c r="E30" s="164">
        <f t="shared" ca="1" si="16"/>
        <v>0</v>
      </c>
      <c r="F30" s="164"/>
      <c r="G30" s="164">
        <f ca="1">+'Division 1'!C30-'Division 1'!E30</f>
        <v>0</v>
      </c>
      <c r="H30" s="164"/>
      <c r="I30" s="164">
        <f t="shared" ca="1" si="17"/>
        <v>0</v>
      </c>
      <c r="J30" s="164"/>
      <c r="K30" s="164">
        <f t="shared" ca="1" si="18"/>
        <v>0</v>
      </c>
      <c r="L30" s="164"/>
      <c r="M30" s="164">
        <f ca="1">+'Division 1'!I30-'Division 1'!K30</f>
        <v>0</v>
      </c>
      <c r="N30" s="164"/>
      <c r="O30" s="164">
        <f ca="1">+'Division 1'!E30*2+'Division 1'!I30</f>
        <v>0</v>
      </c>
      <c r="P30" s="164"/>
      <c r="Q30" s="30"/>
      <c r="S30" s="34"/>
      <c r="T30" s="34"/>
      <c r="U30" s="34"/>
      <c r="V30" s="34"/>
      <c r="AE30" s="17"/>
      <c r="AF30" s="17"/>
      <c r="AG30" s="17"/>
      <c r="AH30" s="17"/>
      <c r="AI30" s="17"/>
      <c r="AJ30" s="17"/>
      <c r="AK30" s="17"/>
      <c r="AL30" s="22"/>
      <c r="BW30" s="31"/>
      <c r="BX30" s="31"/>
    </row>
    <row r="31" spans="1:172" ht="18.75" customHeight="1">
      <c r="A31" s="25">
        <v>12</v>
      </c>
      <c r="B31" s="6" t="str">
        <f t="shared" ca="1" si="14"/>
        <v>3HS</v>
      </c>
      <c r="C31" s="164">
        <f t="shared" ca="1" si="15"/>
        <v>0</v>
      </c>
      <c r="D31" s="164"/>
      <c r="E31" s="164">
        <f t="shared" ca="1" si="16"/>
        <v>0</v>
      </c>
      <c r="F31" s="164"/>
      <c r="G31" s="164">
        <f ca="1">+'Division 1'!C31-'Division 1'!E31</f>
        <v>0</v>
      </c>
      <c r="H31" s="164"/>
      <c r="I31" s="164">
        <f t="shared" ca="1" si="17"/>
        <v>0</v>
      </c>
      <c r="J31" s="164"/>
      <c r="K31" s="164">
        <f t="shared" ca="1" si="18"/>
        <v>0</v>
      </c>
      <c r="L31" s="164"/>
      <c r="M31" s="164">
        <f ca="1">+'Division 1'!I31-'Division 1'!K31</f>
        <v>0</v>
      </c>
      <c r="N31" s="164"/>
      <c r="O31" s="164">
        <f ca="1">+'Division 1'!E31*2+'Division 1'!I31</f>
        <v>0</v>
      </c>
      <c r="P31" s="164"/>
      <c r="Q31" s="30"/>
      <c r="AE31" s="17"/>
      <c r="AF31" s="17"/>
      <c r="AG31" s="17"/>
      <c r="AH31" s="17"/>
      <c r="AI31" s="17"/>
      <c r="AJ31" s="17"/>
      <c r="AK31" s="17"/>
      <c r="AL31" s="22"/>
      <c r="BW31" s="31"/>
      <c r="BX31" s="36"/>
    </row>
    <row r="32" spans="1:172" ht="18.75" customHeight="1">
      <c r="B32" s="37"/>
      <c r="AE32" s="17"/>
      <c r="AF32" s="17"/>
      <c r="AG32" s="17"/>
      <c r="AH32" s="17"/>
      <c r="AI32" s="17"/>
      <c r="AJ32" s="17"/>
      <c r="AK32" s="17"/>
      <c r="AL32" s="22"/>
      <c r="BW32" s="31"/>
    </row>
    <row r="33" spans="2:76" ht="18.75" customHeight="1">
      <c r="B33" s="37"/>
      <c r="AE33" s="17"/>
      <c r="AF33" s="17"/>
      <c r="AG33" s="17"/>
      <c r="AH33" s="17"/>
      <c r="AI33" s="17"/>
      <c r="AJ33" s="17"/>
      <c r="AK33" s="17"/>
      <c r="AL33" s="22"/>
      <c r="BW33" s="31"/>
      <c r="BX33" s="31"/>
    </row>
    <row r="34" spans="2:76" ht="18" customHeight="1"/>
    <row r="35" spans="2:76" ht="15.95" customHeight="1">
      <c r="B35" s="38"/>
      <c r="AE35" s="17"/>
      <c r="AF35" s="17"/>
      <c r="AG35" s="17"/>
      <c r="AH35" s="17"/>
      <c r="AI35" s="17"/>
      <c r="AJ35" s="17"/>
      <c r="AK35" s="17"/>
      <c r="AL35" s="22"/>
      <c r="BW35" s="39"/>
      <c r="BX35" s="31"/>
    </row>
    <row r="36" spans="2:76" ht="15.95" customHeight="1">
      <c r="AE36" s="17"/>
      <c r="AF36" s="17"/>
      <c r="AG36" s="17"/>
      <c r="AH36" s="17"/>
      <c r="AI36" s="17"/>
      <c r="AJ36" s="17"/>
      <c r="AK36" s="17"/>
      <c r="AL36" s="22"/>
    </row>
    <row r="37" spans="2:76" ht="15.95" customHeight="1">
      <c r="H37" s="40"/>
      <c r="AE37" s="17"/>
      <c r="AF37" s="17"/>
      <c r="AG37" s="17"/>
      <c r="AH37" s="17"/>
      <c r="AI37" s="17"/>
      <c r="AJ37" s="17"/>
      <c r="AK37" s="17"/>
      <c r="AL37" s="22"/>
    </row>
    <row r="38" spans="2:76" ht="15" customHeight="1">
      <c r="AE38" s="17"/>
      <c r="AF38" s="17"/>
      <c r="AG38" s="17"/>
      <c r="AH38" s="17"/>
      <c r="AI38" s="17"/>
      <c r="AJ38" s="17"/>
      <c r="AK38" s="17"/>
      <c r="AL38" s="22"/>
    </row>
    <row r="39" spans="2:76" ht="15.95" customHeight="1">
      <c r="AE39" s="17"/>
      <c r="AF39" s="17"/>
      <c r="AG39" s="17"/>
      <c r="AH39" s="17"/>
      <c r="AI39" s="17"/>
      <c r="AJ39" s="17"/>
      <c r="AK39" s="17"/>
      <c r="AL39" s="22"/>
    </row>
    <row r="40" spans="2:76" ht="12.75" customHeight="1">
      <c r="AE40" s="17"/>
      <c r="AF40" s="17"/>
      <c r="AG40" s="17"/>
      <c r="AH40" s="17"/>
      <c r="AI40" s="17"/>
      <c r="AJ40" s="17"/>
      <c r="AK40" s="17"/>
      <c r="AL40" s="22"/>
    </row>
    <row r="41" spans="2:76" ht="15.95" customHeight="1">
      <c r="AE41" s="17"/>
      <c r="AF41" s="17"/>
      <c r="AG41" s="17"/>
      <c r="AH41" s="17"/>
      <c r="AI41" s="17"/>
      <c r="AJ41" s="17"/>
      <c r="AK41" s="17"/>
      <c r="AL41" s="22"/>
    </row>
    <row r="42" spans="2:76" ht="15.95" customHeight="1">
      <c r="B42" s="38"/>
      <c r="AE42" s="17"/>
      <c r="AF42" s="17"/>
      <c r="AG42" s="17"/>
      <c r="AH42" s="17"/>
      <c r="AI42" s="17"/>
      <c r="AJ42" s="17"/>
      <c r="AK42" s="17"/>
      <c r="AL42" s="22"/>
    </row>
    <row r="43" spans="2:76" ht="15.95" customHeight="1">
      <c r="AE43" s="17"/>
      <c r="AF43" s="17"/>
      <c r="AG43" s="17"/>
      <c r="AH43" s="17"/>
      <c r="AI43" s="17"/>
      <c r="AJ43" s="17"/>
      <c r="AK43" s="17"/>
      <c r="AL43" s="22"/>
    </row>
    <row r="44" spans="2:76" ht="15.95" customHeight="1">
      <c r="B44" s="37"/>
      <c r="AE44" s="17"/>
      <c r="AF44" s="17"/>
      <c r="AG44" s="17"/>
      <c r="AH44" s="17"/>
      <c r="AI44" s="17"/>
      <c r="AJ44" s="17"/>
      <c r="AK44" s="17"/>
      <c r="AL44" s="22"/>
    </row>
    <row r="45" spans="2:76" ht="15.95" customHeight="1">
      <c r="B45" s="37"/>
      <c r="AE45" s="17"/>
      <c r="AF45" s="17"/>
      <c r="AG45" s="17"/>
      <c r="AH45" s="17"/>
      <c r="AI45" s="17"/>
      <c r="AJ45" s="17"/>
      <c r="AK45" s="17"/>
      <c r="AL45" s="22"/>
    </row>
    <row r="46" spans="2:76" ht="15.95" customHeight="1">
      <c r="B46" s="37"/>
      <c r="AE46" s="17"/>
      <c r="AF46" s="17"/>
      <c r="AG46" s="17"/>
      <c r="AH46" s="17"/>
      <c r="AI46" s="17"/>
      <c r="AJ46" s="17"/>
      <c r="AK46" s="17"/>
      <c r="AL46" s="22"/>
    </row>
    <row r="47" spans="2:76" ht="15.95" customHeight="1">
      <c r="B47" s="37"/>
      <c r="AE47" s="17"/>
      <c r="AF47" s="17"/>
      <c r="AG47" s="17"/>
      <c r="AH47" s="17"/>
      <c r="AI47" s="17"/>
      <c r="AJ47" s="17"/>
      <c r="AK47" s="17"/>
      <c r="AL47" s="22"/>
    </row>
    <row r="48" spans="2:76" ht="15.95" customHeight="1">
      <c r="AE48" s="17"/>
      <c r="AF48" s="17"/>
      <c r="AG48" s="17"/>
      <c r="AH48" s="17"/>
      <c r="AI48" s="17"/>
      <c r="AJ48" s="17"/>
      <c r="AK48" s="17"/>
      <c r="AL48" s="22"/>
    </row>
    <row r="49" spans="31:40" ht="15.95" customHeight="1">
      <c r="AE49" s="17"/>
      <c r="AF49" s="17"/>
      <c r="AG49" s="17"/>
      <c r="AH49" s="17"/>
      <c r="AI49" s="17"/>
      <c r="AJ49" s="17"/>
      <c r="AK49" s="17"/>
      <c r="AL49" s="22"/>
    </row>
    <row r="50" spans="31:40" ht="15.95" customHeight="1">
      <c r="AE50" s="17"/>
      <c r="AF50" s="17"/>
      <c r="AG50" s="17"/>
      <c r="AH50" s="17"/>
      <c r="AI50" s="17"/>
      <c r="AJ50" s="17"/>
      <c r="AK50" s="17"/>
      <c r="AL50" s="22"/>
    </row>
    <row r="51" spans="31:40" ht="15.95" customHeight="1">
      <c r="AE51" s="17"/>
      <c r="AF51" s="17"/>
      <c r="AG51" s="17"/>
      <c r="AH51" s="17"/>
      <c r="AI51" s="17"/>
      <c r="AJ51" s="17"/>
      <c r="AK51" s="17"/>
      <c r="AL51" s="22"/>
    </row>
    <row r="52" spans="31:40" ht="15.95" customHeight="1">
      <c r="AE52" s="17"/>
      <c r="AF52" s="17"/>
      <c r="AG52" s="17"/>
      <c r="AH52" s="17"/>
      <c r="AI52" s="17"/>
      <c r="AJ52" s="17"/>
      <c r="AK52" s="17"/>
      <c r="AL52" s="22"/>
    </row>
    <row r="53" spans="31:40" ht="15.95" customHeight="1">
      <c r="AE53" s="17"/>
      <c r="AF53" s="17"/>
      <c r="AG53" s="17"/>
      <c r="AH53" s="17"/>
      <c r="AI53" s="17"/>
      <c r="AJ53" s="17"/>
      <c r="AK53" s="17"/>
      <c r="AL53" s="22"/>
    </row>
    <row r="54" spans="31:40" ht="15.95" customHeight="1">
      <c r="AE54" s="17"/>
      <c r="AF54" s="17"/>
      <c r="AG54" s="17"/>
      <c r="AH54" s="17"/>
      <c r="AI54" s="17"/>
      <c r="AJ54" s="17"/>
      <c r="AK54" s="17"/>
      <c r="AL54" s="22"/>
    </row>
    <row r="55" spans="31:40" ht="15.95" customHeight="1">
      <c r="AE55" s="17"/>
      <c r="AF55" s="17"/>
      <c r="AG55" s="17"/>
      <c r="AH55" s="17"/>
      <c r="AI55" s="17"/>
      <c r="AJ55" s="17"/>
      <c r="AK55" s="17"/>
      <c r="AL55" s="22"/>
    </row>
    <row r="56" spans="31:40" ht="15.95" customHeight="1">
      <c r="AE56" s="17"/>
      <c r="AF56" s="17"/>
      <c r="AG56" s="17"/>
      <c r="AH56" s="17"/>
      <c r="AI56" s="17"/>
      <c r="AJ56" s="17"/>
      <c r="AK56" s="17"/>
      <c r="AL56" s="22"/>
    </row>
    <row r="57" spans="31:40" ht="15.95" customHeight="1">
      <c r="AE57" s="17"/>
      <c r="AF57" s="17"/>
      <c r="AG57" s="17"/>
      <c r="AH57" s="17"/>
      <c r="AI57" s="17"/>
      <c r="AJ57" s="17"/>
      <c r="AK57" s="17"/>
      <c r="AL57" s="22"/>
      <c r="AM57" s="17"/>
      <c r="AN57" s="17"/>
    </row>
    <row r="58" spans="31:40" ht="15.95" customHeight="1">
      <c r="AE58" s="17"/>
    </row>
    <row r="59" spans="31:40" ht="15.95" customHeight="1">
      <c r="AE59">
        <v>1</v>
      </c>
      <c r="AF59" t="str">
        <f>IF('Division 1'!$AM$3='Division 1'!$AE59,'Division 1'!$AE3,"")</f>
        <v>Black Horse</v>
      </c>
      <c r="AG59" t="str">
        <f>IF('Division 1'!$AM$4='Division 1'!$AE59,'Division 1'!$AE4,"")</f>
        <v/>
      </c>
      <c r="AH59" t="str">
        <f>IF('Division 1'!$AM$5='Division 1'!$AE59,'Division 1'!$AE5,"")</f>
        <v/>
      </c>
      <c r="AI59" t="str">
        <f>IF('Division 1'!$AM$6='Division 1'!$AE59,'Division 1'!$AE6,"")</f>
        <v/>
      </c>
      <c r="AJ59" t="str">
        <f>IF('Division 1'!$AM$7='Division 1'!$AE59,'Division 1'!$AE7,"")</f>
        <v/>
      </c>
      <c r="AK59" t="str">
        <f>IF('Division 1'!$AM$8='Division 1'!$AE59,'Division 1'!$AE8,"")</f>
        <v/>
      </c>
      <c r="AL59" s="1" t="str">
        <f>IF('Division 1'!$AM$9='Division 1'!$AE59,'Division 1'!$AE9,"")</f>
        <v/>
      </c>
      <c r="AM59" t="str">
        <f>IF('Division 1'!$AM$10='Division 1'!$AE59,'Division 1'!$AE10,"")</f>
        <v/>
      </c>
      <c r="AN59" t="str">
        <f>+CONCATENATE('Division 1'!AF59,'Division 1'!AG59,'Division 1'!AH59,'Division 1'!AI59,'Division 1'!AJ59,'Division 1'!AK59,'Division 1'!AL59,'Division 1'!AM59)</f>
        <v>Black Horse</v>
      </c>
    </row>
    <row r="60" spans="31:40" ht="15.95" customHeight="1">
      <c r="AE60">
        <v>2</v>
      </c>
      <c r="AF60" t="str">
        <f>IF('Division 1'!$AM3='Division 1'!$AE60,'Division 1'!$AE3,"")</f>
        <v/>
      </c>
      <c r="AG60" t="str">
        <f>IF('Division 1'!$AM4='Division 1'!$AE60,'Division 1'!$AE4,"")</f>
        <v/>
      </c>
      <c r="AH60" t="str">
        <f>IF('Division 1'!$AM5='Division 1'!$AE60,'Division 1'!$AE5,"")</f>
        <v/>
      </c>
      <c r="AI60" t="str">
        <f>IF('Division 1'!$AM6='Division 1'!$AE60,'Division 1'!$AE6,"")</f>
        <v/>
      </c>
      <c r="AJ60" t="str">
        <f>IF('Division 1'!$AM7='Division 1'!$AE60,'Division 1'!$AE7,"")</f>
        <v/>
      </c>
      <c r="AK60" t="str">
        <f>IF('Division 1'!$AM8='Division 1'!$AE60,'Division 1'!$AE8,"")</f>
        <v/>
      </c>
      <c r="AL60" s="1" t="str">
        <f>IF('Division 1'!$AM9='Division 1'!$AE60,'Division 1'!$AE9,"")</f>
        <v/>
      </c>
      <c r="AM60" t="str">
        <f>IF('Division 1'!$AM10='Division 1'!$AE60,'Division 1'!$AE10,"")</f>
        <v/>
      </c>
      <c r="AN60" t="str">
        <f>+CONCATENATE('Division 1'!AF60,'Division 1'!AG60,'Division 1'!AH60,'Division 1'!AI60,'Division 1'!AJ60,'Division 1'!AK60,'Division 1'!AL60,'Division 1'!AM60)</f>
        <v/>
      </c>
    </row>
    <row r="61" spans="31:40" ht="15.95" customHeight="1">
      <c r="AE61">
        <v>3</v>
      </c>
      <c r="AF61" t="str">
        <f>IF('Division 1'!$AM3='Division 1'!$AE61,'Division 1'!$AE3,"")</f>
        <v/>
      </c>
      <c r="AG61" t="str">
        <f>IF('Division 1'!$AM4='Division 1'!$AE61,'Division 1'!$AE4,"")</f>
        <v/>
      </c>
      <c r="AH61" t="str">
        <f>IF('Division 1'!$AM5='Division 1'!$AE61,'Division 1'!$AE5,"")</f>
        <v/>
      </c>
      <c r="AI61" t="str">
        <f>IF('Division 1'!$AM6='Division 1'!$AE61,'Division 1'!$AE6,"")</f>
        <v>Exchequers</v>
      </c>
      <c r="AJ61" t="str">
        <f>IF('Division 1'!$AM7='Division 1'!$AE61,'Division 1'!$AE7,"")</f>
        <v/>
      </c>
      <c r="AK61" t="str">
        <f>IF('Division 1'!$AM8='Division 1'!$AE61,'Division 1'!$AE8,"")</f>
        <v/>
      </c>
      <c r="AL61" s="1" t="str">
        <f>IF('Division 1'!$AM9='Division 1'!$AE61,'Division 1'!$AE9,"")</f>
        <v/>
      </c>
      <c r="AM61" t="str">
        <f>IF('Division 1'!$AM10='Division 1'!$AE61,'Division 1'!$AE10,"")</f>
        <v/>
      </c>
      <c r="AN61" t="str">
        <f>+CONCATENATE('Division 1'!AF61,'Division 1'!AG61,'Division 1'!AH61,'Division 1'!AI61,'Division 1'!AJ61,'Division 1'!AK61,'Division 1'!AL61,'Division 1'!AM61)</f>
        <v>Exchequers</v>
      </c>
    </row>
    <row r="62" spans="31:40" ht="15.95" customHeight="1">
      <c r="AE62">
        <v>4</v>
      </c>
      <c r="AF62" t="str">
        <f>IF('Division 1'!$AM3='Division 1'!$AE62,'Division 1'!$AE3,"")</f>
        <v/>
      </c>
      <c r="AG62" t="str">
        <f>IF('Division 1'!$AM4='Division 1'!$AE62,'Division 1'!$AE4,"")</f>
        <v/>
      </c>
      <c r="AH62" t="str">
        <f>IF('Division 1'!$AM5='Division 1'!$AE62,'Division 1'!$AE5,"")</f>
        <v/>
      </c>
      <c r="AI62" t="str">
        <f>IF('Division 1'!$AM6='Division 1'!$AE62,'Division 1'!$AE6,"")</f>
        <v/>
      </c>
      <c r="AJ62" t="str">
        <f>IF('Division 1'!$AM7='Division 1'!$AE62,'Division 1'!$AE7,"")</f>
        <v/>
      </c>
      <c r="AK62" t="str">
        <f>IF('Division 1'!$AM8='Division 1'!$AE62,'Division 1'!$AE8,"")</f>
        <v/>
      </c>
      <c r="AL62" s="1" t="str">
        <f>IF('Division 1'!$AM9='Division 1'!$AE62,'Division 1'!$AE9,"")</f>
        <v>Legionnaires</v>
      </c>
      <c r="AM62" t="str">
        <f>IF('Division 1'!$AM10='Division 1'!$AE62,'Division 1'!$AE10,"")</f>
        <v/>
      </c>
      <c r="AN62" t="str">
        <f>+CONCATENATE('Division 1'!AF62,'Division 1'!AG62,'Division 1'!AH62,'Division 1'!AI62,'Division 1'!AJ62,'Division 1'!AK62,'Division 1'!AL62,'Division 1'!AM62)</f>
        <v>Legionnaires</v>
      </c>
    </row>
    <row r="63" spans="31:40" ht="15.95" customHeight="1">
      <c r="AE63">
        <v>5</v>
      </c>
      <c r="AF63" t="str">
        <f>IF('Division 1'!$AM3='Division 1'!$AE63,'Division 1'!$AE3,"")</f>
        <v/>
      </c>
      <c r="AG63" t="str">
        <f>IF('Division 1'!$AM4='Division 1'!$AE63,'Division 1'!$AE4,"")</f>
        <v/>
      </c>
      <c r="AH63" t="str">
        <f>IF('Division 1'!$AM5='Division 1'!$AE63,'Division 1'!$AE5,"")</f>
        <v/>
      </c>
      <c r="AI63" t="str">
        <f>IF('Division 1'!$AM6='Division 1'!$AE63,'Division 1'!$AE6,"")</f>
        <v/>
      </c>
      <c r="AJ63" t="str">
        <f>IF('Division 1'!$AM7='Division 1'!$AE63,'Division 1'!$AE7,"")</f>
        <v>Evicted</v>
      </c>
      <c r="AK63" t="str">
        <f>IF('Division 1'!$AM8='Division 1'!$AE63,'Division 1'!$AE8,"")</f>
        <v/>
      </c>
      <c r="AL63" s="1" t="str">
        <f>IF('Division 1'!$AM9='Division 1'!$AE63,'Division 1'!$AE9,"")</f>
        <v/>
      </c>
      <c r="AM63" t="str">
        <f>IF('Division 1'!$AM10='Division 1'!$AE63,'Division 1'!$AE10,"")</f>
        <v/>
      </c>
      <c r="AN63" t="str">
        <f>+CONCATENATE('Division 1'!AF63,'Division 1'!AG63,'Division 1'!AH63,'Division 1'!AI63,'Division 1'!AJ63,'Division 1'!AK63,'Division 1'!AL63,'Division 1'!AM63)</f>
        <v>Evicted</v>
      </c>
    </row>
    <row r="64" spans="31:40" ht="15.95" customHeight="1">
      <c r="AE64">
        <v>6</v>
      </c>
      <c r="AF64" t="str">
        <f>IF('Division 1'!$AM3='Division 1'!$AE64,'Division 1'!$AE3,"")</f>
        <v/>
      </c>
      <c r="AG64" t="str">
        <f>IF('Division 1'!$AM4='Division 1'!$AE64,'Division 1'!$AE4,"")</f>
        <v/>
      </c>
      <c r="AH64" t="str">
        <f>IF('Division 1'!$AM5='Division 1'!$AE64,'Division 1'!$AE5,"")</f>
        <v/>
      </c>
      <c r="AI64" t="str">
        <f>IF('Division 1'!$AM6='Division 1'!$AE64,'Division 1'!$AE6,"")</f>
        <v/>
      </c>
      <c r="AJ64" t="str">
        <f>IF('Division 1'!$AM7='Division 1'!$AE64,'Division 1'!$AE7,"")</f>
        <v/>
      </c>
      <c r="AK64" t="str">
        <f>IF('Division 1'!$AM8='Division 1'!$AE64,'Division 1'!$AE8,"")</f>
        <v>Jokers</v>
      </c>
      <c r="AL64" s="1" t="str">
        <f>IF('Division 1'!$AM9='Division 1'!$AE64,'Division 1'!$AE9,"")</f>
        <v/>
      </c>
      <c r="AM64" t="str">
        <f>IF('Division 1'!$AM10='Division 1'!$AE64,'Division 1'!$AE10,"")</f>
        <v/>
      </c>
      <c r="AN64" t="str">
        <f>+CONCATENATE('Division 1'!AF64,'Division 1'!AG64,'Division 1'!AH64,'Division 1'!AI64,'Division 1'!AJ64,'Division 1'!AK64,'Division 1'!AL64,'Division 1'!AM64)</f>
        <v>Jokers</v>
      </c>
    </row>
    <row r="65" spans="31:40" ht="15.95" customHeight="1">
      <c r="AE65">
        <v>7</v>
      </c>
      <c r="AF65" t="str">
        <f>IF('Division 1'!$AM3='Division 1'!$AE65,'Division 1'!$AE3,"")</f>
        <v/>
      </c>
      <c r="AG65" t="str">
        <f>IF('Division 1'!$AM4='Division 1'!$AE65,'Division 1'!$AE4,"")</f>
        <v/>
      </c>
      <c r="AH65" t="str">
        <f>IF('Division 1'!$AM5='Division 1'!$AE65,'Division 1'!$AE5,"")</f>
        <v/>
      </c>
      <c r="AI65" t="str">
        <f>IF('Division 1'!$AM6='Division 1'!$AE65,'Division 1'!$AE6,"")</f>
        <v/>
      </c>
      <c r="AJ65" t="str">
        <f>IF('Division 1'!$AM7='Division 1'!$AE65,'Division 1'!$AE7,"")</f>
        <v/>
      </c>
      <c r="AK65" t="str">
        <f>IF('Division 1'!$AM8='Division 1'!$AE65,'Division 1'!$AE8,"")</f>
        <v/>
      </c>
      <c r="AL65" s="1" t="str">
        <f>IF('Division 1'!$AM9='Division 1'!$AE65,'Division 1'!$AE9,"")</f>
        <v/>
      </c>
      <c r="AM65" t="str">
        <f>IF('Division 1'!$AM10='Division 1'!$AE65,'Division 1'!$AE10,"")</f>
        <v/>
      </c>
      <c r="AN65" t="str">
        <f>+CONCATENATE('Division 1'!AF65,'Division 1'!AG65,'Division 1'!AH65,'Division 1'!AI65,'Division 1'!AJ65,'Division 1'!AK65,'Division 1'!AL65,'Division 1'!AM65)</f>
        <v/>
      </c>
    </row>
    <row r="66" spans="31:40" ht="15.95" customHeight="1">
      <c r="AE66">
        <v>8</v>
      </c>
      <c r="AF66" t="str">
        <f>IF('Division 1'!$AM3='Division 1'!$AE66,'Division 1'!$AE3,"")</f>
        <v/>
      </c>
      <c r="AG66" t="str">
        <f>IF('Division 1'!$AM4='Division 1'!$AE66,'Division 1'!$AE4,"")</f>
        <v>Nelson</v>
      </c>
      <c r="AH66" t="str">
        <f>IF('Division 1'!$AM5='Division 1'!$AE66,'Division 1'!$AE5,"")</f>
        <v/>
      </c>
      <c r="AI66" t="str">
        <f>IF('Division 1'!$AM6='Division 1'!$AE66,'Division 1'!$AE6,"")</f>
        <v/>
      </c>
      <c r="AJ66" t="str">
        <f>IF('Division 1'!$AM7='Division 1'!$AE66,'Division 1'!$AE7,"")</f>
        <v/>
      </c>
      <c r="AK66" t="str">
        <f>IF('Division 1'!$AM8='Division 1'!$AE66,'Division 1'!$AE8,"")</f>
        <v/>
      </c>
      <c r="AL66" s="1" t="str">
        <f>IF('Division 1'!$AM9='Division 1'!$AE66,'Division 1'!$AE9,"")</f>
        <v/>
      </c>
      <c r="AM66" t="str">
        <f>IF('Division 1'!$AM10='Division 1'!$AE66,'Division 1'!$AE10,"")</f>
        <v/>
      </c>
      <c r="AN66" t="str">
        <f>+CONCATENATE('Division 1'!AF66,'Division 1'!AG66,'Division 1'!AH66,'Division 1'!AI66,'Division 1'!AJ66,'Division 1'!AK66,'Division 1'!AL66,'Division 1'!AM66)</f>
        <v>Nelson</v>
      </c>
    </row>
    <row r="67" spans="31:40" ht="15.95" customHeight="1">
      <c r="AF67" t="s">
        <v>4</v>
      </c>
    </row>
    <row r="68" spans="31:40" ht="15.95" customHeight="1">
      <c r="AE68">
        <v>1</v>
      </c>
      <c r="AF68">
        <f>IF('Division 1'!$AM$3='Division 1'!$AE68,'Division 1'!$AF$3,"")</f>
        <v>18</v>
      </c>
      <c r="AG68" t="str">
        <f>IF('Division 1'!$AM$4='Division 1'!$AE68,'Division 1'!$AF$4,"")</f>
        <v/>
      </c>
      <c r="AH68" t="str">
        <f>IF('Division 1'!$AM$5='Division 1'!$AE68,'Division 1'!$AF$5,"")</f>
        <v/>
      </c>
      <c r="AI68" t="str">
        <f>IF('Division 1'!$AM$6='Division 1'!$AE68,'Division 1'!$AF$6,"")</f>
        <v/>
      </c>
      <c r="AJ68" t="str">
        <f>IF('Division 1'!$AM$7='Division 1'!$AE68,'Division 1'!$AF$7,"")</f>
        <v/>
      </c>
      <c r="AK68" t="str">
        <f>IF('Division 1'!$AM$8='Division 1'!$AE68,'Division 1'!$AF$8,"")</f>
        <v/>
      </c>
      <c r="AL68" s="1" t="str">
        <f>IF('Division 1'!$AM$9='Division 1'!$AE68,'Division 1'!$AF$9,"")</f>
        <v/>
      </c>
      <c r="AM68" t="str">
        <f>IF('Division 1'!$AM$10='Division 1'!$AE68,'Division 1'!$AF$10,"")</f>
        <v/>
      </c>
      <c r="AN68">
        <f>+SUM('Division 1'!AF68:AM68)</f>
        <v>18</v>
      </c>
    </row>
    <row r="69" spans="31:40" ht="15.95" customHeight="1">
      <c r="AE69">
        <v>2</v>
      </c>
      <c r="AF69" t="str">
        <f>IF('Division 1'!$AM$3='Division 1'!$AE69,'Division 1'!$AF$3,"")</f>
        <v/>
      </c>
      <c r="AG69" t="str">
        <f>IF('Division 1'!$AM$4='Division 1'!$AE69,'Division 1'!$AF$4,"")</f>
        <v/>
      </c>
      <c r="AH69" t="str">
        <f>IF('Division 1'!$AM$5='Division 1'!$AE69,'Division 1'!$AF$5,"")</f>
        <v/>
      </c>
      <c r="AI69" t="str">
        <f>IF('Division 1'!$AM$6='Division 1'!$AE69,'Division 1'!$AF$6,"")</f>
        <v/>
      </c>
      <c r="AJ69" t="str">
        <f>IF('Division 1'!$AM$7='Division 1'!$AE69,'Division 1'!$AF$7,"")</f>
        <v/>
      </c>
      <c r="AK69" t="str">
        <f>IF('Division 1'!$AM$8='Division 1'!$AE69,'Division 1'!$AF$8,"")</f>
        <v/>
      </c>
      <c r="AL69" s="1" t="str">
        <f>IF('Division 1'!$AM$9='Division 1'!$AE69,'Division 1'!$AF$9,"")</f>
        <v/>
      </c>
      <c r="AM69" t="str">
        <f>IF('Division 1'!$AM$10='Division 1'!$AE69,'Division 1'!$AF$10,"")</f>
        <v/>
      </c>
      <c r="AN69">
        <f>+SUM('Division 1'!AF69:AM69)</f>
        <v>0</v>
      </c>
    </row>
    <row r="70" spans="31:40" ht="15.95" customHeight="1">
      <c r="AE70">
        <v>3</v>
      </c>
      <c r="AF70" t="str">
        <f>IF('Division 1'!$AM$3='Division 1'!$AE70,'Division 1'!$AF$3,"")</f>
        <v/>
      </c>
      <c r="AG70" t="str">
        <f>IF('Division 1'!$AM$4='Division 1'!$AE70,'Division 1'!$AF$4,"")</f>
        <v/>
      </c>
      <c r="AH70" t="str">
        <f>IF('Division 1'!$AM$5='Division 1'!$AE70,'Division 1'!$AF$5,"")</f>
        <v/>
      </c>
      <c r="AI70">
        <f>IF('Division 1'!$AM$6='Division 1'!$AE70,'Division 1'!$AF$6,"")</f>
        <v>18</v>
      </c>
      <c r="AJ70" t="str">
        <f>IF('Division 1'!$AM$7='Division 1'!$AE70,'Division 1'!$AF$7,"")</f>
        <v/>
      </c>
      <c r="AK70" t="str">
        <f>IF('Division 1'!$AM$8='Division 1'!$AE70,'Division 1'!$AF$8,"")</f>
        <v/>
      </c>
      <c r="AL70" s="1" t="str">
        <f>IF('Division 1'!$AM$9='Division 1'!$AE70,'Division 1'!$AF$9,"")</f>
        <v/>
      </c>
      <c r="AM70" t="str">
        <f>IF('Division 1'!$AM$10='Division 1'!$AE70,'Division 1'!$AF$10,"")</f>
        <v/>
      </c>
      <c r="AN70">
        <f>+SUM('Division 1'!AF70:AM70)</f>
        <v>18</v>
      </c>
    </row>
    <row r="71" spans="31:40" ht="15.95" customHeight="1">
      <c r="AE71">
        <v>4</v>
      </c>
      <c r="AF71" t="str">
        <f>IF('Division 1'!$AM$3='Division 1'!$AE71,'Division 1'!$AF$3,"")</f>
        <v/>
      </c>
      <c r="AG71" t="str">
        <f>IF('Division 1'!$AM$4='Division 1'!$AE71,'Division 1'!$AF$4,"")</f>
        <v/>
      </c>
      <c r="AH71" t="str">
        <f>IF('Division 1'!$AM$5='Division 1'!$AE71,'Division 1'!$AF$5,"")</f>
        <v/>
      </c>
      <c r="AI71" t="str">
        <f>IF('Division 1'!$AM$6='Division 1'!$AE71,'Division 1'!$AF$6,"")</f>
        <v/>
      </c>
      <c r="AJ71" t="str">
        <f>IF('Division 1'!$AM$7='Division 1'!$AE71,'Division 1'!$AF$7,"")</f>
        <v/>
      </c>
      <c r="AK71" t="str">
        <f>IF('Division 1'!$AM$8='Division 1'!$AE71,'Division 1'!$AF$8,"")</f>
        <v/>
      </c>
      <c r="AL71" s="1">
        <f>IF('Division 1'!$AM$9='Division 1'!$AE71,'Division 1'!$AF$9,"")</f>
        <v>18</v>
      </c>
      <c r="AM71" t="str">
        <f>IF('Division 1'!$AM$10='Division 1'!$AE71,'Division 1'!$AF$10,"")</f>
        <v/>
      </c>
      <c r="AN71">
        <f>+SUM('Division 1'!AF71:AM71)</f>
        <v>18</v>
      </c>
    </row>
    <row r="72" spans="31:40" ht="15.95" customHeight="1">
      <c r="AE72">
        <v>5</v>
      </c>
      <c r="AF72" t="str">
        <f>IF('Division 1'!$AM$3='Division 1'!$AE72,'Division 1'!$AF$3,"")</f>
        <v/>
      </c>
      <c r="AG72" t="str">
        <f>IF('Division 1'!$AM$4='Division 1'!$AE72,'Division 1'!$AF$4,"")</f>
        <v/>
      </c>
      <c r="AH72" t="str">
        <f>IF('Division 1'!$AM$5='Division 1'!$AE72,'Division 1'!$AF$5,"")</f>
        <v/>
      </c>
      <c r="AI72" t="str">
        <f>IF('Division 1'!$AM$6='Division 1'!$AE72,'Division 1'!$AF$6,"")</f>
        <v/>
      </c>
      <c r="AJ72">
        <f>IF('Division 1'!$AM$7='Division 1'!$AE72,'Division 1'!$AF$7,"")</f>
        <v>18</v>
      </c>
      <c r="AK72" t="str">
        <f>IF('Division 1'!$AM$8='Division 1'!$AE72,'Division 1'!$AF$8,"")</f>
        <v/>
      </c>
      <c r="AL72" s="1" t="str">
        <f>IF('Division 1'!$AM$9='Division 1'!$AE72,'Division 1'!$AF$9,"")</f>
        <v/>
      </c>
      <c r="AM72" t="str">
        <f>IF('Division 1'!$AM$10='Division 1'!$AE72,'Division 1'!$AF$10,"")</f>
        <v/>
      </c>
      <c r="AN72">
        <f>+SUM('Division 1'!AF72:AM72)</f>
        <v>18</v>
      </c>
    </row>
    <row r="73" spans="31:40" ht="15.95" customHeight="1">
      <c r="AE73">
        <v>6</v>
      </c>
      <c r="AF73" t="str">
        <f>IF('Division 1'!$AM$3='Division 1'!$AE73,'Division 1'!$AF$3,"")</f>
        <v/>
      </c>
      <c r="AG73" t="str">
        <f>IF('Division 1'!$AM$4='Division 1'!$AE73,'Division 1'!$AF$4,"")</f>
        <v/>
      </c>
      <c r="AH73" t="str">
        <f>IF('Division 1'!$AM$5='Division 1'!$AE73,'Division 1'!$AF$5,"")</f>
        <v/>
      </c>
      <c r="AI73" t="str">
        <f>IF('Division 1'!$AM$6='Division 1'!$AE73,'Division 1'!$AF$6,"")</f>
        <v/>
      </c>
      <c r="AJ73" t="str">
        <f>IF('Division 1'!$AM$7='Division 1'!$AE73,'Division 1'!$AF$7,"")</f>
        <v/>
      </c>
      <c r="AK73">
        <f>IF('Division 1'!$AM$8='Division 1'!$AE73,'Division 1'!$AF$8,"")</f>
        <v>18</v>
      </c>
      <c r="AL73" s="1" t="str">
        <f>IF('Division 1'!$AM$9='Division 1'!$AE73,'Division 1'!$AF$9,"")</f>
        <v/>
      </c>
      <c r="AM73" t="str">
        <f>IF('Division 1'!$AM$10='Division 1'!$AE73,'Division 1'!$AF$10,"")</f>
        <v/>
      </c>
      <c r="AN73">
        <f>+SUM('Division 1'!AF73:AM73)</f>
        <v>18</v>
      </c>
    </row>
    <row r="74" spans="31:40" ht="15.95" customHeight="1">
      <c r="AE74">
        <v>7</v>
      </c>
      <c r="AF74" t="str">
        <f>IF('Division 1'!$AM$3='Division 1'!$AE74,'Division 1'!$AF$3,"")</f>
        <v/>
      </c>
      <c r="AG74" t="str">
        <f>IF('Division 1'!$AM$4='Division 1'!$AE74,'Division 1'!$AF$4,"")</f>
        <v/>
      </c>
      <c r="AH74" t="str">
        <f>IF('Division 1'!$AM$5='Division 1'!$AE74,'Division 1'!$AF$5,"")</f>
        <v/>
      </c>
      <c r="AI74" t="str">
        <f>IF('Division 1'!$AM$6='Division 1'!$AE74,'Division 1'!$AF$6,"")</f>
        <v/>
      </c>
      <c r="AJ74" t="str">
        <f>IF('Division 1'!$AM$7='Division 1'!$AE74,'Division 1'!$AF$7,"")</f>
        <v/>
      </c>
      <c r="AK74" t="str">
        <f>IF('Division 1'!$AM$8='Division 1'!$AE74,'Division 1'!$AF$8,"")</f>
        <v/>
      </c>
      <c r="AL74" s="1" t="str">
        <f>IF('Division 1'!$AM$9='Division 1'!$AE74,'Division 1'!$AF$9,"")</f>
        <v/>
      </c>
      <c r="AM74" t="str">
        <f>IF('Division 1'!$AM$10='Division 1'!$AE74,'Division 1'!$AF$10,"")</f>
        <v/>
      </c>
      <c r="AN74">
        <f>+SUM('Division 1'!AF74:AM74)</f>
        <v>0</v>
      </c>
    </row>
    <row r="75" spans="31:40" ht="15.95" customHeight="1">
      <c r="AE75">
        <v>8</v>
      </c>
      <c r="AF75" t="str">
        <f>IF('Division 1'!$AM$3='Division 1'!$AE75,'Division 1'!$AF$3,"")</f>
        <v/>
      </c>
      <c r="AG75">
        <f>IF('Division 1'!$AM$4='Division 1'!$AE75,'Division 1'!$AF$4,"")</f>
        <v>18</v>
      </c>
      <c r="AH75" t="str">
        <f>IF('Division 1'!$AM$5='Division 1'!$AE75,'Division 1'!$AF$5,"")</f>
        <v/>
      </c>
      <c r="AI75" t="str">
        <f>IF('Division 1'!$AM$6='Division 1'!$AE75,'Division 1'!$AF$6,"")</f>
        <v/>
      </c>
      <c r="AJ75" t="str">
        <f>IF('Division 1'!$AM$7='Division 1'!$AE75,'Division 1'!$AF$7,"")</f>
        <v/>
      </c>
      <c r="AK75" t="str">
        <f>IF('Division 1'!$AM$8='Division 1'!$AE75,'Division 1'!$AF$8,"")</f>
        <v/>
      </c>
      <c r="AL75" s="1" t="str">
        <f>IF('Division 1'!$AM$9='Division 1'!$AE75,'Division 1'!$AF$9,"")</f>
        <v/>
      </c>
      <c r="AM75" t="str">
        <f>IF('Division 1'!$AM$10='Division 1'!$AE75,'Division 1'!$AF$10,"")</f>
        <v/>
      </c>
      <c r="AN75">
        <f>+SUM('Division 1'!AF75:AM75)</f>
        <v>18</v>
      </c>
    </row>
    <row r="77" spans="31:40" ht="15.95" customHeight="1">
      <c r="AF77" t="s">
        <v>5</v>
      </c>
    </row>
    <row r="78" spans="31:40" ht="15.95" customHeight="1">
      <c r="AE78">
        <v>1</v>
      </c>
      <c r="AF78">
        <f>IF('Division 1'!$AM$3='Division 1'!$AE78,'Division 1'!$AG$3,"")</f>
        <v>14</v>
      </c>
      <c r="AG78" t="str">
        <f>IF('Division 1'!$AM$4='Division 1'!$AE78,'Division 1'!$AG$4,"")</f>
        <v/>
      </c>
      <c r="AH78" t="str">
        <f>IF('Division 1'!$AM$5='Division 1'!$AE78,'Division 1'!$AG$5,"")</f>
        <v/>
      </c>
      <c r="AI78" t="str">
        <f>IF('Division 1'!$AM$6='Division 1'!$AE78,'Division 1'!$AG$6,"")</f>
        <v/>
      </c>
      <c r="AJ78" t="str">
        <f>IF('Division 1'!$AM$7='Division 1'!$AE78,'Division 1'!$AG$7,"")</f>
        <v/>
      </c>
      <c r="AK78" t="str">
        <f>IF('Division 1'!$AM$8='Division 1'!$AE78,'Division 1'!$AG$8,"")</f>
        <v/>
      </c>
      <c r="AL78" s="1" t="str">
        <f>IF('Division 1'!$AM$9='Division 1'!$AE78,'Division 1'!$AG$9,"")</f>
        <v/>
      </c>
      <c r="AM78" t="str">
        <f>IF('Division 1'!$AM$10='Division 1'!$AE78,'Division 1'!$AG$10,"")</f>
        <v/>
      </c>
      <c r="AN78">
        <f>+SUM('Division 1'!AF78:AM78)</f>
        <v>14</v>
      </c>
    </row>
    <row r="79" spans="31:40" ht="15.95" customHeight="1">
      <c r="AE79">
        <v>2</v>
      </c>
      <c r="AF79" t="str">
        <f>IF('Division 1'!$AM$3='Division 1'!$AE79,'Division 1'!$AG$3,"")</f>
        <v/>
      </c>
      <c r="AG79" t="str">
        <f>IF('Division 1'!$AM$4='Division 1'!$AE79,'Division 1'!$AG$4,"")</f>
        <v/>
      </c>
      <c r="AH79" t="str">
        <f>IF('Division 1'!$AM$5='Division 1'!$AE79,'Division 1'!$AG$5,"")</f>
        <v/>
      </c>
      <c r="AI79" t="str">
        <f>IF('Division 1'!$AM$6='Division 1'!$AE79,'Division 1'!$AG$6,"")</f>
        <v/>
      </c>
      <c r="AJ79" t="str">
        <f>IF('Division 1'!$AM$7='Division 1'!$AE79,'Division 1'!$AG$7,"")</f>
        <v/>
      </c>
      <c r="AK79" t="str">
        <f>IF('Division 1'!$AM$8='Division 1'!$AE79,'Division 1'!$AG$8,"")</f>
        <v/>
      </c>
      <c r="AL79" s="1" t="str">
        <f>IF('Division 1'!$AM$9='Division 1'!$AE79,'Division 1'!$AG$9,"")</f>
        <v/>
      </c>
      <c r="AM79" t="str">
        <f>IF('Division 1'!$AM$10='Division 1'!$AE79,'Division 1'!$AG$10,"")</f>
        <v/>
      </c>
      <c r="AN79">
        <f>+SUM('Division 1'!AF79:AM79)</f>
        <v>0</v>
      </c>
    </row>
    <row r="80" spans="31:40" ht="15.95" customHeight="1">
      <c r="AE80">
        <v>3</v>
      </c>
      <c r="AF80" t="str">
        <f>IF('Division 1'!$AM$3='Division 1'!$AE80,'Division 1'!$AG$3,"")</f>
        <v/>
      </c>
      <c r="AG80" t="str">
        <f>IF('Division 1'!$AM$4='Division 1'!$AE80,'Division 1'!$AG$4,"")</f>
        <v/>
      </c>
      <c r="AH80" t="str">
        <f>IF('Division 1'!$AM$5='Division 1'!$AE80,'Division 1'!$AG$5,"")</f>
        <v/>
      </c>
      <c r="AI80">
        <f>IF('Division 1'!$AM$6='Division 1'!$AE80,'Division 1'!$AG$6,"")</f>
        <v>12</v>
      </c>
      <c r="AJ80" t="str">
        <f>IF('Division 1'!$AM$7='Division 1'!$AE80,'Division 1'!$AG$7,"")</f>
        <v/>
      </c>
      <c r="AK80" t="str">
        <f>IF('Division 1'!$AM$8='Division 1'!$AE80,'Division 1'!$AG$8,"")</f>
        <v/>
      </c>
      <c r="AL80" s="1" t="str">
        <f>IF('Division 1'!$AM$9='Division 1'!$AE80,'Division 1'!$AG$9,"")</f>
        <v/>
      </c>
      <c r="AM80" t="str">
        <f>IF('Division 1'!$AM$10='Division 1'!$AE80,'Division 1'!$AG$10,"")</f>
        <v/>
      </c>
      <c r="AN80">
        <f>+SUM('Division 1'!AF80:AM80)</f>
        <v>12</v>
      </c>
    </row>
    <row r="81" spans="31:40" ht="15.95" customHeight="1">
      <c r="AE81">
        <v>4</v>
      </c>
      <c r="AF81" t="str">
        <f>IF('Division 1'!$AM$3='Division 1'!$AE81,'Division 1'!$AG$3,"")</f>
        <v/>
      </c>
      <c r="AG81" t="str">
        <f>IF('Division 1'!$AM$4='Division 1'!$AE81,'Division 1'!$AG$4,"")</f>
        <v/>
      </c>
      <c r="AH81" t="str">
        <f>IF('Division 1'!$AM$5='Division 1'!$AE81,'Division 1'!$AG$5,"")</f>
        <v/>
      </c>
      <c r="AI81" t="str">
        <f>IF('Division 1'!$AM$6='Division 1'!$AE81,'Division 1'!$AG$6,"")</f>
        <v/>
      </c>
      <c r="AJ81" t="str">
        <f>IF('Division 1'!$AM$7='Division 1'!$AE81,'Division 1'!$AG$7,"")</f>
        <v/>
      </c>
      <c r="AK81" t="str">
        <f>IF('Division 1'!$AM$8='Division 1'!$AE81,'Division 1'!$AG$8,"")</f>
        <v/>
      </c>
      <c r="AL81" s="1">
        <f>IF('Division 1'!$AM$9='Division 1'!$AE81,'Division 1'!$AG$9,"")</f>
        <v>11</v>
      </c>
      <c r="AM81" t="str">
        <f>IF('Division 1'!$AM$10='Division 1'!$AE81,'Division 1'!$AG$10,"")</f>
        <v/>
      </c>
      <c r="AN81">
        <f>+SUM('Division 1'!AF81:AM81)</f>
        <v>11</v>
      </c>
    </row>
    <row r="82" spans="31:40" ht="15.95" customHeight="1">
      <c r="AE82">
        <v>5</v>
      </c>
      <c r="AF82" t="str">
        <f>IF('Division 1'!$AM$3='Division 1'!$AE82,'Division 1'!$AG$3,"")</f>
        <v/>
      </c>
      <c r="AG82" t="str">
        <f>IF('Division 1'!$AM$4='Division 1'!$AE82,'Division 1'!$AG$4,"")</f>
        <v/>
      </c>
      <c r="AH82" t="str">
        <f>IF('Division 1'!$AM$5='Division 1'!$AE82,'Division 1'!$AG$5,"")</f>
        <v/>
      </c>
      <c r="AI82" t="str">
        <f>IF('Division 1'!$AM$6='Division 1'!$AE82,'Division 1'!$AG$6,"")</f>
        <v/>
      </c>
      <c r="AJ82">
        <f>IF('Division 1'!$AM$7='Division 1'!$AE82,'Division 1'!$AG$7,"")</f>
        <v>9</v>
      </c>
      <c r="AK82" t="str">
        <f>IF('Division 1'!$AM$8='Division 1'!$AE82,'Division 1'!$AG$8,"")</f>
        <v/>
      </c>
      <c r="AL82" s="1" t="str">
        <f>IF('Division 1'!$AM$9='Division 1'!$AE82,'Division 1'!$AG$9,"")</f>
        <v/>
      </c>
      <c r="AM82" t="str">
        <f>IF('Division 1'!$AM$10='Division 1'!$AE82,'Division 1'!$AG$10,"")</f>
        <v/>
      </c>
      <c r="AN82">
        <f>+SUM('Division 1'!AF82:AM82)</f>
        <v>9</v>
      </c>
    </row>
    <row r="83" spans="31:40" ht="15.95" customHeight="1">
      <c r="AE83">
        <v>6</v>
      </c>
      <c r="AF83" t="str">
        <f>IF('Division 1'!$AM$3='Division 1'!$AE83,'Division 1'!$AG$3,"")</f>
        <v/>
      </c>
      <c r="AG83" t="str">
        <f>IF('Division 1'!$AM$4='Division 1'!$AE83,'Division 1'!$AG$4,"")</f>
        <v/>
      </c>
      <c r="AH83" t="str">
        <f>IF('Division 1'!$AM$5='Division 1'!$AE83,'Division 1'!$AG$5,"")</f>
        <v/>
      </c>
      <c r="AI83" t="str">
        <f>IF('Division 1'!$AM$6='Division 1'!$AE83,'Division 1'!$AG$6,"")</f>
        <v/>
      </c>
      <c r="AJ83" t="str">
        <f>IF('Division 1'!$AM$7='Division 1'!$AE83,'Division 1'!$AG$7,"")</f>
        <v/>
      </c>
      <c r="AK83">
        <f>IF('Division 1'!$AM$8='Division 1'!$AE83,'Division 1'!$AG$8,"")</f>
        <v>8</v>
      </c>
      <c r="AL83" s="1" t="str">
        <f>IF('Division 1'!$AM$9='Division 1'!$AE83,'Division 1'!$AG$9,"")</f>
        <v/>
      </c>
      <c r="AM83" t="str">
        <f>IF('Division 1'!$AM$10='Division 1'!$AE83,'Division 1'!$AG$10,"")</f>
        <v/>
      </c>
      <c r="AN83">
        <f>+SUM('Division 1'!AF83:AM83)</f>
        <v>8</v>
      </c>
    </row>
    <row r="84" spans="31:40" ht="15.95" customHeight="1">
      <c r="AE84">
        <v>7</v>
      </c>
      <c r="AF84" t="str">
        <f>IF('Division 1'!$AM$3='Division 1'!$AE84,'Division 1'!$AG$3,"")</f>
        <v/>
      </c>
      <c r="AG84" t="str">
        <f>IF('Division 1'!$AM$4='Division 1'!$AE84,'Division 1'!$AG$4,"")</f>
        <v/>
      </c>
      <c r="AH84" t="str">
        <f>IF('Division 1'!$AM$5='Division 1'!$AE84,'Division 1'!$AG$5,"")</f>
        <v/>
      </c>
      <c r="AI84" t="str">
        <f>IF('Division 1'!$AM$6='Division 1'!$AE84,'Division 1'!$AG$6,"")</f>
        <v/>
      </c>
      <c r="AJ84" t="str">
        <f>IF('Division 1'!$AM$7='Division 1'!$AE84,'Division 1'!$AG$7,"")</f>
        <v/>
      </c>
      <c r="AK84" t="str">
        <f>IF('Division 1'!$AM$8='Division 1'!$AE84,'Division 1'!$AG$8,"")</f>
        <v/>
      </c>
      <c r="AL84" s="1" t="str">
        <f>IF('Division 1'!$AM$9='Division 1'!$AE84,'Division 1'!$AG$9,"")</f>
        <v/>
      </c>
      <c r="AM84" t="str">
        <f>IF('Division 1'!$AM$10='Division 1'!$AE84,'Division 1'!$AG$10,"")</f>
        <v/>
      </c>
      <c r="AN84">
        <f>+SUM('Division 1'!AF84:AM84)</f>
        <v>0</v>
      </c>
    </row>
    <row r="85" spans="31:40" ht="15.95" customHeight="1">
      <c r="AE85">
        <v>8</v>
      </c>
      <c r="AF85" t="str">
        <f>IF('Division 1'!$AM$3='Division 1'!$AE85,'Division 1'!$AG$3,"")</f>
        <v/>
      </c>
      <c r="AG85">
        <f>IF('Division 1'!$AM$4='Division 1'!$AE85,'Division 1'!$AG$4,"")</f>
        <v>7</v>
      </c>
      <c r="AH85" t="str">
        <f>IF('Division 1'!$AM$5='Division 1'!$AE85,'Division 1'!$AG$5,"")</f>
        <v/>
      </c>
      <c r="AI85" t="str">
        <f>IF('Division 1'!$AM$6='Division 1'!$AE85,'Division 1'!$AG$6,"")</f>
        <v/>
      </c>
      <c r="AJ85" t="str">
        <f>IF('Division 1'!$AM$7='Division 1'!$AE85,'Division 1'!$AG$7,"")</f>
        <v/>
      </c>
      <c r="AK85" t="str">
        <f>IF('Division 1'!$AM$8='Division 1'!$AE85,'Division 1'!$AG$8,"")</f>
        <v/>
      </c>
      <c r="AL85" s="1" t="str">
        <f>IF('Division 1'!$AM$9='Division 1'!$AE85,'Division 1'!$AG$9,"")</f>
        <v/>
      </c>
      <c r="AM85" t="str">
        <f>IF('Division 1'!$AM$10='Division 1'!$AE85,'Division 1'!$AG$10,"")</f>
        <v/>
      </c>
      <c r="AN85">
        <f>+SUM('Division 1'!AF85:AM85)</f>
        <v>7</v>
      </c>
    </row>
    <row r="87" spans="31:40" ht="15.95" customHeight="1">
      <c r="AF87" t="s">
        <v>42</v>
      </c>
    </row>
    <row r="88" spans="31:40" ht="15.95" customHeight="1">
      <c r="AE88">
        <v>1</v>
      </c>
      <c r="AF88">
        <f>IF('Division 1'!$AM$3='Division 1'!$AE88,'Division 1'!$AJ$3,"")</f>
        <v>91</v>
      </c>
      <c r="AG88" t="str">
        <f>IF('Division 1'!$AM$4='Division 1'!$AE88,'Division 1'!$AJ$4,"")</f>
        <v/>
      </c>
      <c r="AH88" t="str">
        <f>IF('Division 1'!$AM$5='Division 1'!$AE88,'Division 1'!$AJ$5,"")</f>
        <v/>
      </c>
      <c r="AI88" t="str">
        <f>IF('Division 1'!$AM$6='Division 1'!$AE88,'Division 1'!$AJ$6,"")</f>
        <v/>
      </c>
      <c r="AJ88" t="str">
        <f>IF('Division 1'!$AM$7='Division 1'!$AE88,'Division 1'!$AJ$7,"")</f>
        <v/>
      </c>
      <c r="AK88" t="str">
        <f>IF('Division 1'!$AM$8='Division 1'!$AE88,'Division 1'!$AJ$8,"")</f>
        <v/>
      </c>
      <c r="AL88" s="1" t="str">
        <f>IF('Division 1'!$AM$9='Division 1'!$AE88,'Division 1'!$AJ$9,"")</f>
        <v/>
      </c>
      <c r="AM88" t="str">
        <f>IF('Division 1'!$AM$10='Division 1'!$AE88,'Division 1'!$AJ$10,"")</f>
        <v/>
      </c>
      <c r="AN88">
        <f>+SUM('Division 1'!AF88:AM88)</f>
        <v>91</v>
      </c>
    </row>
    <row r="89" spans="31:40" ht="15.95" customHeight="1">
      <c r="AE89">
        <v>2</v>
      </c>
      <c r="AF89" t="str">
        <f>IF('Division 1'!$AM$3='Division 1'!$AE89,'Division 1'!$AJ$3,"")</f>
        <v/>
      </c>
      <c r="AG89" t="str">
        <f>IF('Division 1'!$AM$4='Division 1'!$AE89,'Division 1'!$AJ$4,"")</f>
        <v/>
      </c>
      <c r="AH89" t="str">
        <f>IF('Division 1'!$AM$5='Division 1'!$AE89,'Division 1'!$AJ$5,"")</f>
        <v/>
      </c>
      <c r="AI89" t="str">
        <f>IF('Division 1'!$AM$6='Division 1'!$AE89,'Division 1'!$AJ$6,"")</f>
        <v/>
      </c>
      <c r="AJ89" t="str">
        <f>IF('Division 1'!$AM$7='Division 1'!$AE89,'Division 1'!$AJ$7,"")</f>
        <v/>
      </c>
      <c r="AK89" t="str">
        <f>IF('Division 1'!$AM$8='Division 1'!$AE89,'Division 1'!$AJ$8,"")</f>
        <v/>
      </c>
      <c r="AL89" s="1" t="str">
        <f>IF('Division 1'!$AM$9='Division 1'!$AE89,'Division 1'!$AJ$9,"")</f>
        <v/>
      </c>
      <c r="AM89" t="str">
        <f>IF('Division 1'!$AM$10='Division 1'!$AE89,'Division 1'!$AJ$10,"")</f>
        <v/>
      </c>
      <c r="AN89">
        <f>+SUM('Division 1'!AF89:AM89)</f>
        <v>0</v>
      </c>
    </row>
    <row r="90" spans="31:40" ht="15.95" customHeight="1">
      <c r="AE90">
        <v>3</v>
      </c>
      <c r="AF90" t="str">
        <f>IF('Division 1'!$AM$3='Division 1'!$AE90,'Division 1'!$AJ$3,"")</f>
        <v/>
      </c>
      <c r="AG90" t="str">
        <f>IF('Division 1'!$AM$4='Division 1'!$AE90,'Division 1'!$AJ$4,"")</f>
        <v/>
      </c>
      <c r="AH90" t="str">
        <f>IF('Division 1'!$AM$5='Division 1'!$AE90,'Division 1'!$AJ$5,"")</f>
        <v/>
      </c>
      <c r="AI90">
        <f>IF('Division 1'!$AM$6='Division 1'!$AE90,'Division 1'!$AJ$6,"")</f>
        <v>86</v>
      </c>
      <c r="AJ90" t="str">
        <f>IF('Division 1'!$AM$7='Division 1'!$AE90,'Division 1'!$AJ$7,"")</f>
        <v/>
      </c>
      <c r="AK90" t="str">
        <f>IF('Division 1'!$AM$8='Division 1'!$AE90,'Division 1'!$AJ$8,"")</f>
        <v/>
      </c>
      <c r="AL90" s="1" t="str">
        <f>IF('Division 1'!$AM$9='Division 1'!$AE90,'Division 1'!$AJ$9,"")</f>
        <v/>
      </c>
      <c r="AM90" t="str">
        <f>IF('Division 1'!$AM$10='Division 1'!$AE90,'Division 1'!$AJ$10,"")</f>
        <v/>
      </c>
      <c r="AN90">
        <f>+SUM('Division 1'!AF90:AM90)</f>
        <v>86</v>
      </c>
    </row>
    <row r="91" spans="31:40" ht="15.95" customHeight="1">
      <c r="AE91">
        <v>4</v>
      </c>
      <c r="AF91" t="str">
        <f>IF('Division 1'!$AM$3='Division 1'!$AE91,'Division 1'!$AJ$3,"")</f>
        <v/>
      </c>
      <c r="AG91" t="str">
        <f>IF('Division 1'!$AM$4='Division 1'!$AE91,'Division 1'!$AJ$4,"")</f>
        <v/>
      </c>
      <c r="AH91" t="str">
        <f>IF('Division 1'!$AM$5='Division 1'!$AE91,'Division 1'!$AJ$5,"")</f>
        <v/>
      </c>
      <c r="AI91" t="str">
        <f>IF('Division 1'!$AM$6='Division 1'!$AE91,'Division 1'!$AJ$6,"")</f>
        <v/>
      </c>
      <c r="AJ91" t="str">
        <f>IF('Division 1'!$AM$7='Division 1'!$AE91,'Division 1'!$AJ$7,"")</f>
        <v/>
      </c>
      <c r="AK91" t="str">
        <f>IF('Division 1'!$AM$8='Division 1'!$AE91,'Division 1'!$AJ$8,"")</f>
        <v/>
      </c>
      <c r="AL91" s="1">
        <f>IF('Division 1'!$AM$9='Division 1'!$AE91,'Division 1'!$AJ$9,"")</f>
        <v>88</v>
      </c>
      <c r="AM91" t="str">
        <f>IF('Division 1'!$AM$10='Division 1'!$AE91,'Division 1'!$AJ$10,"")</f>
        <v/>
      </c>
      <c r="AN91">
        <f>+SUM('Division 1'!AF91:AM91)</f>
        <v>88</v>
      </c>
    </row>
    <row r="92" spans="31:40" ht="15.95" customHeight="1">
      <c r="AE92">
        <v>5</v>
      </c>
      <c r="AF92" t="str">
        <f>IF('Division 1'!$AM$3='Division 1'!$AE92,'Division 1'!$AJ$3,"")</f>
        <v/>
      </c>
      <c r="AG92" t="str">
        <f>IF('Division 1'!$AM$4='Division 1'!$AE92,'Division 1'!$AJ$4,"")</f>
        <v/>
      </c>
      <c r="AH92" t="str">
        <f>IF('Division 1'!$AM$5='Division 1'!$AE92,'Division 1'!$AJ$5,"")</f>
        <v/>
      </c>
      <c r="AI92" t="str">
        <f>IF('Division 1'!$AM$6='Division 1'!$AE92,'Division 1'!$AJ$6,"")</f>
        <v/>
      </c>
      <c r="AJ92">
        <f>IF('Division 1'!$AM$7='Division 1'!$AE92,'Division 1'!$AJ$7,"")</f>
        <v>82</v>
      </c>
      <c r="AK92" t="str">
        <f>IF('Division 1'!$AM$8='Division 1'!$AE92,'Division 1'!$AJ$8,"")</f>
        <v/>
      </c>
      <c r="AL92" s="1" t="str">
        <f>IF('Division 1'!$AM$9='Division 1'!$AE92,'Division 1'!$AJ$9,"")</f>
        <v/>
      </c>
      <c r="AM92" t="str">
        <f>IF('Division 1'!$AM$10='Division 1'!$AE92,'Division 1'!$AJ$10,"")</f>
        <v/>
      </c>
      <c r="AN92">
        <f>+SUM('Division 1'!AF92:AM92)</f>
        <v>82</v>
      </c>
    </row>
    <row r="93" spans="31:40" ht="15.95" customHeight="1">
      <c r="AE93">
        <v>6</v>
      </c>
      <c r="AF93" t="str">
        <f>IF('Division 1'!$AM$3='Division 1'!$AE93,'Division 1'!$AJ$3,"")</f>
        <v/>
      </c>
      <c r="AG93" t="str">
        <f>IF('Division 1'!$AM$4='Division 1'!$AE93,'Division 1'!$AJ$4,"")</f>
        <v/>
      </c>
      <c r="AH93" t="str">
        <f>IF('Division 1'!$AM$5='Division 1'!$AE93,'Division 1'!$AJ$5,"")</f>
        <v/>
      </c>
      <c r="AI93" t="str">
        <f>IF('Division 1'!$AM$6='Division 1'!$AE93,'Division 1'!$AJ$6,"")</f>
        <v/>
      </c>
      <c r="AJ93" t="str">
        <f>IF('Division 1'!$AM$7='Division 1'!$AE93,'Division 1'!$AJ$7,"")</f>
        <v/>
      </c>
      <c r="AK93">
        <f>IF('Division 1'!$AM$8='Division 1'!$AE93,'Division 1'!$AJ$8,"")</f>
        <v>78</v>
      </c>
      <c r="AL93" s="1" t="str">
        <f>IF('Division 1'!$AM$9='Division 1'!$AE93,'Division 1'!$AJ$9,"")</f>
        <v/>
      </c>
      <c r="AM93" t="str">
        <f>IF('Division 1'!$AM$10='Division 1'!$AE93,'Division 1'!$AJ$10,"")</f>
        <v/>
      </c>
      <c r="AN93">
        <f>+SUM('Division 1'!AF93:AM93)</f>
        <v>78</v>
      </c>
    </row>
    <row r="94" spans="31:40" ht="15.95" customHeight="1">
      <c r="AE94">
        <v>7</v>
      </c>
      <c r="AF94" t="str">
        <f>IF('Division 1'!$AM$3='Division 1'!$AE94,'Division 1'!$AJ$3,"")</f>
        <v/>
      </c>
      <c r="AG94" t="str">
        <f>IF('Division 1'!$AM$4='Division 1'!$AE94,'Division 1'!$AJ$4,"")</f>
        <v/>
      </c>
      <c r="AH94" t="str">
        <f>IF('Division 1'!$AM$5='Division 1'!$AE94,'Division 1'!$AJ$5,"")</f>
        <v/>
      </c>
      <c r="AI94" t="str">
        <f>IF('Division 1'!$AM$6='Division 1'!$AE94,'Division 1'!$AJ$6,"")</f>
        <v/>
      </c>
      <c r="AJ94" t="str">
        <f>IF('Division 1'!$AM$7='Division 1'!$AE94,'Division 1'!$AJ$7,"")</f>
        <v/>
      </c>
      <c r="AK94" t="str">
        <f>IF('Division 1'!$AM$8='Division 1'!$AE94,'Division 1'!$AJ$8,"")</f>
        <v/>
      </c>
      <c r="AL94" s="1" t="str">
        <f>IF('Division 1'!$AM$9='Division 1'!$AE94,'Division 1'!$AJ$9,"")</f>
        <v/>
      </c>
      <c r="AM94" t="str">
        <f>IF('Division 1'!$AM$10='Division 1'!$AE94,'Division 1'!$AJ$10,"")</f>
        <v/>
      </c>
      <c r="AN94">
        <f>+SUM('Division 1'!AF94:AM94)</f>
        <v>0</v>
      </c>
    </row>
    <row r="95" spans="31:40" ht="15.95" customHeight="1">
      <c r="AE95">
        <v>8</v>
      </c>
      <c r="AF95" t="str">
        <f>IF('Division 1'!$AM$3='Division 1'!$AE95,'Division 1'!$AJ$3,"")</f>
        <v/>
      </c>
      <c r="AG95">
        <f>IF('Division 1'!$AM$4='Division 1'!$AE95,'Division 1'!$AJ$4,"")</f>
        <v>74</v>
      </c>
      <c r="AH95" t="str">
        <f>IF('Division 1'!$AM$5='Division 1'!$AE95,'Division 1'!$AJ$5,"")</f>
        <v/>
      </c>
      <c r="AI95" t="str">
        <f>IF('Division 1'!$AM$6='Division 1'!$AE95,'Division 1'!$AJ$6,"")</f>
        <v/>
      </c>
      <c r="AJ95" t="str">
        <f>IF('Division 1'!$AM$7='Division 1'!$AE95,'Division 1'!$AJ$7,"")</f>
        <v/>
      </c>
      <c r="AK95" t="str">
        <f>IF('Division 1'!$AM$8='Division 1'!$AE95,'Division 1'!$AJ$8,"")</f>
        <v/>
      </c>
      <c r="AL95" s="1" t="str">
        <f>IF('Division 1'!$AM$9='Division 1'!$AE95,'Division 1'!$AJ$9,"")</f>
        <v/>
      </c>
      <c r="AM95" t="str">
        <f>IF('Division 1'!$AM$10='Division 1'!$AE95,'Division 1'!$AJ$10,"")</f>
        <v/>
      </c>
      <c r="AN95">
        <f>+SUM('Division 1'!AF95:AM95)</f>
        <v>74</v>
      </c>
    </row>
    <row r="103" spans="31:31" ht="15.95" customHeight="1">
      <c r="AE103" t="s">
        <v>43</v>
      </c>
    </row>
  </sheetData>
  <mergeCells count="112">
    <mergeCell ref="W2:X2"/>
    <mergeCell ref="Y2:Z2"/>
    <mergeCell ref="AR2:BB2"/>
    <mergeCell ref="BF2:CB2"/>
    <mergeCell ref="A3:A14"/>
    <mergeCell ref="A18:B19"/>
    <mergeCell ref="C18:P18"/>
    <mergeCell ref="C19:D19"/>
    <mergeCell ref="E19:F19"/>
    <mergeCell ref="G19:H19"/>
    <mergeCell ref="I19:J19"/>
    <mergeCell ref="K19:L19"/>
    <mergeCell ref="M19:N19"/>
    <mergeCell ref="O19:P19"/>
    <mergeCell ref="A1:B2"/>
    <mergeCell ref="C1:Z1"/>
    <mergeCell ref="C2:D2"/>
    <mergeCell ref="E2:F2"/>
    <mergeCell ref="G2:H2"/>
    <mergeCell ref="I2:J2"/>
    <mergeCell ref="K2:L2"/>
    <mergeCell ref="M2:N2"/>
    <mergeCell ref="O2:P2"/>
    <mergeCell ref="Q2:R2"/>
    <mergeCell ref="S2:T2"/>
    <mergeCell ref="U2:V2"/>
    <mergeCell ref="C20:D20"/>
    <mergeCell ref="E20:F20"/>
    <mergeCell ref="G20:H20"/>
    <mergeCell ref="I20:J20"/>
    <mergeCell ref="K20:L20"/>
    <mergeCell ref="M20:N20"/>
    <mergeCell ref="O20:P20"/>
    <mergeCell ref="C21:D21"/>
    <mergeCell ref="E21:F21"/>
    <mergeCell ref="G21:H21"/>
    <mergeCell ref="I21:J21"/>
    <mergeCell ref="K21:L21"/>
    <mergeCell ref="M21:N21"/>
    <mergeCell ref="O21:P21"/>
    <mergeCell ref="C22:D22"/>
    <mergeCell ref="E22:F22"/>
    <mergeCell ref="G22:H22"/>
    <mergeCell ref="I22:J22"/>
    <mergeCell ref="K22:L22"/>
    <mergeCell ref="M22:N22"/>
    <mergeCell ref="O22:P22"/>
    <mergeCell ref="R22:V23"/>
    <mergeCell ref="C23:D23"/>
    <mergeCell ref="E23:F23"/>
    <mergeCell ref="G23:H23"/>
    <mergeCell ref="I23:J23"/>
    <mergeCell ref="K23:L23"/>
    <mergeCell ref="M23:N23"/>
    <mergeCell ref="O23:P23"/>
    <mergeCell ref="C24:D24"/>
    <mergeCell ref="E24:F24"/>
    <mergeCell ref="G24:H24"/>
    <mergeCell ref="I24:J24"/>
    <mergeCell ref="K24:L24"/>
    <mergeCell ref="M24:N24"/>
    <mergeCell ref="O24:P24"/>
    <mergeCell ref="R24:V24"/>
    <mergeCell ref="C25:D25"/>
    <mergeCell ref="E25:F25"/>
    <mergeCell ref="G25:H25"/>
    <mergeCell ref="I25:J25"/>
    <mergeCell ref="K25:L25"/>
    <mergeCell ref="M25:N25"/>
    <mergeCell ref="O25:P25"/>
    <mergeCell ref="C26:D26"/>
    <mergeCell ref="E26:F26"/>
    <mergeCell ref="G26:H26"/>
    <mergeCell ref="I26:J26"/>
    <mergeCell ref="K26:L26"/>
    <mergeCell ref="M26:N26"/>
    <mergeCell ref="O26:P26"/>
    <mergeCell ref="C27:D27"/>
    <mergeCell ref="E27:F27"/>
    <mergeCell ref="G27:H27"/>
    <mergeCell ref="I27:J27"/>
    <mergeCell ref="K27:L27"/>
    <mergeCell ref="M27:N27"/>
    <mergeCell ref="O27:P27"/>
    <mergeCell ref="C28:D28"/>
    <mergeCell ref="E28:F28"/>
    <mergeCell ref="G28:H28"/>
    <mergeCell ref="I28:J28"/>
    <mergeCell ref="K28:L28"/>
    <mergeCell ref="M28:N28"/>
    <mergeCell ref="O28:P28"/>
    <mergeCell ref="C31:D31"/>
    <mergeCell ref="E31:F31"/>
    <mergeCell ref="G31:H31"/>
    <mergeCell ref="I31:J31"/>
    <mergeCell ref="K31:L31"/>
    <mergeCell ref="M31:N31"/>
    <mergeCell ref="O31:P31"/>
    <mergeCell ref="C29:D29"/>
    <mergeCell ref="E29:F29"/>
    <mergeCell ref="G29:H29"/>
    <mergeCell ref="I29:J29"/>
    <mergeCell ref="K29:L29"/>
    <mergeCell ref="M29:N29"/>
    <mergeCell ref="O29:P29"/>
    <mergeCell ref="C30:D30"/>
    <mergeCell ref="E30:F30"/>
    <mergeCell ref="G30:H30"/>
    <mergeCell ref="I30:J30"/>
    <mergeCell ref="K30:L30"/>
    <mergeCell ref="M30:N30"/>
    <mergeCell ref="O30:P30"/>
  </mergeCells>
  <dataValidations count="2">
    <dataValidation type="whole" allowBlank="1" sqref="AC3" xr:uid="{00000000-0002-0000-0000-000000000000}">
      <formula1>0</formula1>
      <formula2>0</formula2>
    </dataValidation>
    <dataValidation type="whole" allowBlank="1" showErrorMessage="1" error="value between 0 - 9 " sqref="AA3:AA14 AC4:AC14" xr:uid="{00000000-0002-0000-0000-000001000000}">
      <formula1>0</formula1>
      <formula2>9</formula2>
    </dataValidation>
  </dataValidations>
  <pageMargins left="0.74791666666666701" right="0.74791666666666701" top="0.98402777777777795" bottom="0.98402777777777795" header="0.511811023622047" footer="0.511811023622047"/>
  <pageSetup paperSize="9" orientation="landscape"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43"/>
  <sheetViews>
    <sheetView topLeftCell="A5" zoomScaleNormal="100" workbookViewId="0"/>
  </sheetViews>
  <sheetFormatPr defaultColWidth="10.125" defaultRowHeight="12.75" customHeight="1"/>
  <cols>
    <col min="1" max="1" width="29.25" customWidth="1"/>
    <col min="2" max="2" width="5.5" customWidth="1"/>
    <col min="3" max="3" width="29.25" customWidth="1"/>
    <col min="4" max="4" width="4.5" customWidth="1"/>
    <col min="5" max="5" width="33.25" customWidth="1"/>
    <col min="6" max="6" width="7.625" customWidth="1"/>
    <col min="7" max="7" width="37.125" customWidth="1"/>
  </cols>
  <sheetData>
    <row r="1" spans="1:7" ht="12.75" customHeight="1">
      <c r="A1" s="91"/>
      <c r="B1" s="91"/>
      <c r="C1" s="91"/>
      <c r="D1" s="154"/>
      <c r="E1" s="154"/>
      <c r="F1" s="92"/>
    </row>
    <row r="2" spans="1:7" ht="47.85" customHeight="1">
      <c r="A2" s="224" t="s">
        <v>344</v>
      </c>
      <c r="B2" s="224"/>
      <c r="C2" s="224"/>
      <c r="D2" s="225" t="s">
        <v>345</v>
      </c>
      <c r="E2" s="225"/>
      <c r="F2" s="92"/>
    </row>
    <row r="4" spans="1:7" ht="17.850000000000001" customHeight="1">
      <c r="A4" s="155" t="s">
        <v>62</v>
      </c>
      <c r="B4" s="155"/>
      <c r="C4" s="156" t="s">
        <v>77</v>
      </c>
      <c r="D4" s="155"/>
      <c r="E4" s="156" t="s">
        <v>140</v>
      </c>
      <c r="G4" s="226" t="s">
        <v>346</v>
      </c>
    </row>
    <row r="5" spans="1:7" ht="17.850000000000001" customHeight="1">
      <c r="A5" s="155" t="s">
        <v>347</v>
      </c>
      <c r="B5" s="155"/>
      <c r="C5" s="156" t="s">
        <v>348</v>
      </c>
      <c r="D5" s="155"/>
      <c r="E5" s="156" t="s">
        <v>349</v>
      </c>
      <c r="G5" s="226"/>
    </row>
    <row r="6" spans="1:7" ht="17.850000000000001" customHeight="1">
      <c r="A6" s="157" t="s">
        <v>350</v>
      </c>
      <c r="B6" s="157"/>
      <c r="C6" s="158" t="s">
        <v>80</v>
      </c>
      <c r="D6" s="157"/>
      <c r="E6" s="156" t="s">
        <v>26</v>
      </c>
      <c r="G6" s="226"/>
    </row>
    <row r="7" spans="1:7" ht="17.850000000000001" customHeight="1">
      <c r="A7" s="157"/>
      <c r="B7" s="157"/>
      <c r="C7" s="158"/>
      <c r="D7" s="157"/>
      <c r="E7" s="156"/>
      <c r="G7" s="223" t="s">
        <v>351</v>
      </c>
    </row>
    <row r="8" spans="1:7" ht="17.850000000000001" customHeight="1">
      <c r="A8" s="159">
        <v>1</v>
      </c>
      <c r="B8" s="157"/>
      <c r="C8" s="160" t="s">
        <v>352</v>
      </c>
      <c r="D8" s="157"/>
      <c r="E8" s="160" t="s">
        <v>296</v>
      </c>
      <c r="G8" s="223"/>
    </row>
    <row r="9" spans="1:7" ht="17.850000000000001" customHeight="1">
      <c r="A9" s="159">
        <v>2</v>
      </c>
      <c r="B9" s="157"/>
      <c r="C9" s="160" t="s">
        <v>353</v>
      </c>
      <c r="D9" s="157"/>
      <c r="E9" s="160" t="s">
        <v>297</v>
      </c>
      <c r="G9" s="223"/>
    </row>
    <row r="10" spans="1:7" ht="17.850000000000001" customHeight="1">
      <c r="A10" s="159">
        <v>3</v>
      </c>
      <c r="B10" s="157"/>
      <c r="C10" s="160" t="s">
        <v>354</v>
      </c>
      <c r="D10" s="157"/>
      <c r="E10" s="160" t="s">
        <v>355</v>
      </c>
      <c r="G10" s="223" t="s">
        <v>356</v>
      </c>
    </row>
    <row r="11" spans="1:7" ht="17.850000000000001" customHeight="1">
      <c r="A11" s="159">
        <v>4</v>
      </c>
      <c r="B11" s="157"/>
      <c r="C11" s="160" t="s">
        <v>251</v>
      </c>
      <c r="D11" s="157"/>
      <c r="E11" s="160" t="s">
        <v>303</v>
      </c>
      <c r="G11" s="223"/>
    </row>
    <row r="12" spans="1:7" ht="17.850000000000001" customHeight="1">
      <c r="A12" s="159">
        <v>5</v>
      </c>
      <c r="B12" s="157"/>
      <c r="C12" s="160" t="s">
        <v>271</v>
      </c>
      <c r="D12" s="157"/>
      <c r="E12" s="160" t="s">
        <v>330</v>
      </c>
      <c r="G12" s="223"/>
    </row>
    <row r="13" spans="1:7" ht="17.850000000000001" customHeight="1">
      <c r="A13" s="159">
        <v>6</v>
      </c>
      <c r="B13" s="157"/>
      <c r="C13" s="160" t="s">
        <v>272</v>
      </c>
      <c r="D13" s="157"/>
      <c r="E13" s="160" t="s">
        <v>214</v>
      </c>
      <c r="G13" s="161"/>
    </row>
    <row r="14" spans="1:7" ht="17.850000000000001" customHeight="1">
      <c r="A14" s="159">
        <v>7</v>
      </c>
      <c r="B14" s="157"/>
      <c r="C14" s="160" t="s">
        <v>357</v>
      </c>
      <c r="D14" s="157"/>
      <c r="E14" s="160" t="s">
        <v>358</v>
      </c>
      <c r="G14" s="223" t="s">
        <v>359</v>
      </c>
    </row>
    <row r="15" spans="1:7" ht="17.850000000000001" customHeight="1">
      <c r="A15" s="159">
        <v>8</v>
      </c>
      <c r="B15" s="157"/>
      <c r="C15" s="160" t="s">
        <v>360</v>
      </c>
      <c r="D15" s="157"/>
      <c r="E15" s="160" t="s">
        <v>316</v>
      </c>
      <c r="G15" s="223"/>
    </row>
    <row r="16" spans="1:7" ht="17.850000000000001" customHeight="1">
      <c r="G16" s="223"/>
    </row>
    <row r="17" spans="1:13" ht="20.100000000000001" customHeight="1">
      <c r="A17" s="103" t="s">
        <v>274</v>
      </c>
      <c r="B17" s="104"/>
      <c r="C17" s="217" t="s">
        <v>275</v>
      </c>
      <c r="D17" s="217"/>
      <c r="E17" s="105" t="s">
        <v>276</v>
      </c>
      <c r="G17" s="106"/>
    </row>
    <row r="18" spans="1:13" ht="13.5">
      <c r="A18" s="107"/>
      <c r="B18" s="108"/>
      <c r="C18" s="104"/>
      <c r="D18" s="106"/>
      <c r="F18" s="104"/>
      <c r="G18" s="106"/>
    </row>
    <row r="19" spans="1:13" ht="23.85" customHeight="1">
      <c r="A19" s="109"/>
      <c r="B19" s="110"/>
      <c r="C19" s="218"/>
      <c r="D19" s="218"/>
    </row>
    <row r="20" spans="1:13" ht="23.85" customHeight="1">
      <c r="A20" s="109"/>
      <c r="B20" s="110"/>
      <c r="C20" s="112"/>
      <c r="D20" s="110"/>
      <c r="G20" s="162" t="s">
        <v>361</v>
      </c>
      <c r="K20" s="20"/>
    </row>
    <row r="21" spans="1:13" ht="23.85" customHeight="1">
      <c r="A21" s="113"/>
      <c r="B21" s="114"/>
      <c r="C21" s="115"/>
      <c r="D21" s="116"/>
      <c r="K21" s="20"/>
      <c r="L21" s="20"/>
    </row>
    <row r="22" spans="1:13" ht="23.85" customHeight="1">
      <c r="A22" s="117"/>
      <c r="B22" s="110"/>
      <c r="C22" s="112"/>
      <c r="D22" s="110"/>
      <c r="K22" s="20"/>
      <c r="L22" s="20"/>
      <c r="M22" s="20"/>
    </row>
    <row r="23" spans="1:13" ht="23.85" customHeight="1">
      <c r="A23" s="117"/>
      <c r="B23" s="110"/>
      <c r="E23" s="118"/>
      <c r="F23" s="110"/>
      <c r="K23" s="20"/>
      <c r="L23" s="20"/>
      <c r="M23" s="20"/>
    </row>
    <row r="24" spans="1:13" ht="23.85" customHeight="1">
      <c r="A24" s="119"/>
      <c r="B24" s="120"/>
      <c r="E24" s="115"/>
      <c r="F24" s="116"/>
      <c r="K24" s="20"/>
      <c r="L24" s="20"/>
      <c r="M24" s="20"/>
    </row>
    <row r="25" spans="1:13" ht="23.85" customHeight="1">
      <c r="A25" s="117"/>
      <c r="B25" s="110"/>
      <c r="E25" s="118"/>
      <c r="F25" s="110"/>
      <c r="K25" s="20"/>
      <c r="L25" s="20"/>
      <c r="M25" s="20"/>
    </row>
    <row r="26" spans="1:13" ht="23.85" customHeight="1">
      <c r="A26" s="117"/>
      <c r="B26" s="110"/>
      <c r="C26" s="112"/>
      <c r="D26" s="110"/>
      <c r="K26" s="20"/>
      <c r="L26" s="20"/>
      <c r="M26" s="20"/>
    </row>
    <row r="27" spans="1:13" ht="23.85" customHeight="1">
      <c r="A27" s="119"/>
      <c r="B27" s="121"/>
      <c r="C27" s="115"/>
      <c r="D27" s="116"/>
      <c r="K27" s="20"/>
      <c r="L27" s="20"/>
      <c r="M27" s="20"/>
    </row>
    <row r="28" spans="1:13" ht="23.85" customHeight="1">
      <c r="A28" s="117"/>
      <c r="B28" s="110"/>
      <c r="C28" s="112"/>
      <c r="D28" s="110"/>
    </row>
    <row r="29" spans="1:13" ht="23.85" customHeight="1">
      <c r="A29" s="117"/>
      <c r="B29" s="110"/>
    </row>
    <row r="30" spans="1:13"/>
    <row r="43" spans="5:5">
      <c r="E43" s="163" t="s">
        <v>37</v>
      </c>
    </row>
  </sheetData>
  <mergeCells count="8">
    <mergeCell ref="G14:G16"/>
    <mergeCell ref="C17:D17"/>
    <mergeCell ref="C19:D19"/>
    <mergeCell ref="A2:C2"/>
    <mergeCell ref="D2:E2"/>
    <mergeCell ref="G4:G6"/>
    <mergeCell ref="G7:G9"/>
    <mergeCell ref="G10:G12"/>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048576"/>
  <sheetViews>
    <sheetView zoomScaleNormal="100" workbookViewId="0"/>
  </sheetViews>
  <sheetFormatPr defaultColWidth="10.125" defaultRowHeight="22.35" customHeight="1"/>
  <cols>
    <col min="1" max="1" width="16.375" customWidth="1"/>
    <col min="2" max="2" width="19.75" customWidth="1"/>
    <col min="3" max="3" width="5.375" customWidth="1"/>
    <col min="4" max="4" width="5.625" customWidth="1"/>
    <col min="5" max="5" width="13.25" customWidth="1"/>
    <col min="6" max="6" width="7.5" customWidth="1"/>
    <col min="7" max="7" width="3.25" customWidth="1"/>
    <col min="11" max="11" width="1.875" customWidth="1"/>
    <col min="19" max="19" width="1.25" customWidth="1"/>
  </cols>
  <sheetData>
    <row r="1" spans="1:20" ht="22.35" customHeight="1">
      <c r="A1" s="41" t="s">
        <v>44</v>
      </c>
      <c r="B1" s="42"/>
      <c r="C1" s="43"/>
      <c r="E1" s="192" t="s">
        <v>45</v>
      </c>
      <c r="F1" s="192"/>
      <c r="G1" s="192"/>
      <c r="H1" s="192"/>
      <c r="I1" s="192"/>
      <c r="J1" s="192"/>
      <c r="K1" s="192"/>
      <c r="L1" s="192"/>
      <c r="M1" s="192"/>
      <c r="N1" s="192"/>
      <c r="O1" s="192"/>
      <c r="P1" s="192"/>
    </row>
    <row r="3" spans="1:20" ht="22.35" customHeight="1">
      <c r="A3" s="179" t="s">
        <v>46</v>
      </c>
      <c r="B3" s="179"/>
      <c r="C3" s="171"/>
      <c r="D3" s="171"/>
      <c r="E3" s="171"/>
      <c r="F3" s="171"/>
      <c r="G3" s="171"/>
      <c r="H3" s="171"/>
      <c r="I3" s="171"/>
      <c r="J3" s="171"/>
      <c r="K3" s="171"/>
      <c r="L3" s="171"/>
      <c r="M3" s="171"/>
      <c r="N3" s="171"/>
      <c r="O3" s="171"/>
      <c r="P3" s="171"/>
    </row>
    <row r="4" spans="1:20" ht="22.35" customHeight="1">
      <c r="A4" s="179"/>
      <c r="B4" s="179"/>
      <c r="C4" s="193" t="s">
        <v>4</v>
      </c>
      <c r="D4" s="193"/>
      <c r="E4" s="194" t="s">
        <v>31</v>
      </c>
      <c r="F4" s="194"/>
      <c r="G4" s="194" t="s">
        <v>6</v>
      </c>
      <c r="H4" s="194"/>
      <c r="I4" s="195" t="s">
        <v>32</v>
      </c>
      <c r="J4" s="195"/>
      <c r="K4" s="196" t="s">
        <v>33</v>
      </c>
      <c r="L4" s="196"/>
      <c r="M4" s="197" t="s">
        <v>34</v>
      </c>
      <c r="N4" s="197"/>
      <c r="O4" s="198" t="s">
        <v>9</v>
      </c>
      <c r="P4" s="198"/>
    </row>
    <row r="5" spans="1:20" ht="22.35" customHeight="1">
      <c r="A5" s="44">
        <v>1</v>
      </c>
      <c r="B5" s="45" t="s">
        <v>20</v>
      </c>
      <c r="C5" s="164">
        <v>3</v>
      </c>
      <c r="D5" s="164"/>
      <c r="E5" s="164">
        <v>3</v>
      </c>
      <c r="F5" s="164"/>
      <c r="G5" s="164">
        <f>+C5-E5</f>
        <v>0</v>
      </c>
      <c r="H5" s="164"/>
      <c r="I5" s="164">
        <v>19</v>
      </c>
      <c r="J5" s="164"/>
      <c r="K5" s="164">
        <f>+C5*9-I5</f>
        <v>8</v>
      </c>
      <c r="L5" s="164"/>
      <c r="M5" s="164">
        <f>+I5-K5</f>
        <v>11</v>
      </c>
      <c r="N5" s="164"/>
      <c r="O5" s="177">
        <f>+E5*2+I5</f>
        <v>25</v>
      </c>
      <c r="P5" s="177"/>
    </row>
    <row r="6" spans="1:20" ht="22.35" customHeight="1">
      <c r="A6" s="44">
        <v>2</v>
      </c>
      <c r="B6" s="45" t="s">
        <v>22</v>
      </c>
      <c r="C6" s="164">
        <v>3</v>
      </c>
      <c r="D6" s="164"/>
      <c r="E6" s="164">
        <v>0</v>
      </c>
      <c r="F6" s="164"/>
      <c r="G6" s="164">
        <f>+C6-E6</f>
        <v>3</v>
      </c>
      <c r="H6" s="164"/>
      <c r="I6" s="164">
        <v>11</v>
      </c>
      <c r="J6" s="164"/>
      <c r="K6" s="164">
        <f>+C6*9-I6</f>
        <v>16</v>
      </c>
      <c r="L6" s="164"/>
      <c r="M6" s="164">
        <f>+I6-K6</f>
        <v>-5</v>
      </c>
      <c r="N6" s="164"/>
      <c r="O6" s="164">
        <f>+E6*2+I6</f>
        <v>11</v>
      </c>
      <c r="P6" s="164"/>
    </row>
    <row r="7" spans="1:20" ht="22.35" customHeight="1">
      <c r="A7" s="44">
        <v>3</v>
      </c>
      <c r="B7" s="45" t="s">
        <v>47</v>
      </c>
      <c r="C7" s="164">
        <v>3</v>
      </c>
      <c r="D7" s="164"/>
      <c r="E7" s="164">
        <v>2</v>
      </c>
      <c r="F7" s="164"/>
      <c r="G7" s="164">
        <f>+C7-E7</f>
        <v>1</v>
      </c>
      <c r="H7" s="164"/>
      <c r="I7" s="164">
        <v>16</v>
      </c>
      <c r="J7" s="164"/>
      <c r="K7" s="164">
        <f>+C7*9-I7</f>
        <v>11</v>
      </c>
      <c r="L7" s="164"/>
      <c r="M7" s="164">
        <f>+I7-K7</f>
        <v>5</v>
      </c>
      <c r="N7" s="164"/>
      <c r="O7" s="177">
        <f>+E7*2+I7</f>
        <v>20</v>
      </c>
      <c r="P7" s="177"/>
    </row>
    <row r="8" spans="1:20" ht="22.35" customHeight="1">
      <c r="A8" s="44">
        <v>4</v>
      </c>
      <c r="B8" s="45" t="s">
        <v>24</v>
      </c>
      <c r="C8" s="164">
        <v>3</v>
      </c>
      <c r="D8" s="164"/>
      <c r="E8" s="164">
        <v>1</v>
      </c>
      <c r="F8" s="164"/>
      <c r="G8" s="164">
        <f>+C8-E8</f>
        <v>2</v>
      </c>
      <c r="H8" s="164"/>
      <c r="I8" s="164">
        <v>7</v>
      </c>
      <c r="J8" s="164"/>
      <c r="K8" s="164">
        <f>+C8*9-I8</f>
        <v>20</v>
      </c>
      <c r="L8" s="164"/>
      <c r="M8" s="164">
        <f>+I8-K8</f>
        <v>-13</v>
      </c>
      <c r="N8" s="164"/>
      <c r="O8" s="164">
        <f>+E8*2+I8</f>
        <v>9</v>
      </c>
      <c r="P8" s="164"/>
    </row>
    <row r="9" spans="1:20" ht="22.35" customHeight="1">
      <c r="A9" s="32"/>
      <c r="B9" s="32"/>
    </row>
    <row r="10" spans="1:20" ht="22.35" customHeight="1">
      <c r="A10" s="179" t="s">
        <v>48</v>
      </c>
      <c r="B10" s="179"/>
      <c r="C10" s="171"/>
      <c r="D10" s="171"/>
      <c r="E10" s="171"/>
      <c r="F10" s="171"/>
      <c r="G10" s="171"/>
      <c r="H10" s="171"/>
      <c r="I10" s="171"/>
      <c r="J10" s="171"/>
      <c r="K10" s="171"/>
      <c r="L10" s="171"/>
      <c r="M10" s="171"/>
      <c r="N10" s="171"/>
      <c r="O10" s="171"/>
      <c r="P10" s="171"/>
    </row>
    <row r="11" spans="1:20" ht="22.35" customHeight="1">
      <c r="A11" s="179"/>
      <c r="B11" s="179"/>
      <c r="C11" s="186" t="s">
        <v>4</v>
      </c>
      <c r="D11" s="186"/>
      <c r="E11" s="187" t="s">
        <v>31</v>
      </c>
      <c r="F11" s="187"/>
      <c r="G11" s="187" t="s">
        <v>6</v>
      </c>
      <c r="H11" s="187"/>
      <c r="I11" s="188" t="s">
        <v>32</v>
      </c>
      <c r="J11" s="188"/>
      <c r="K11" s="189" t="s">
        <v>33</v>
      </c>
      <c r="L11" s="189"/>
      <c r="M11" s="190" t="s">
        <v>34</v>
      </c>
      <c r="N11" s="190"/>
      <c r="O11" s="191" t="s">
        <v>9</v>
      </c>
      <c r="P11" s="191"/>
      <c r="T11">
        <v>3</v>
      </c>
    </row>
    <row r="12" spans="1:20" ht="22.35" customHeight="1">
      <c r="A12" s="44">
        <v>1</v>
      </c>
      <c r="B12" s="46" t="s">
        <v>25</v>
      </c>
      <c r="C12" s="164">
        <v>2</v>
      </c>
      <c r="D12" s="164"/>
      <c r="E12" s="164">
        <v>0</v>
      </c>
      <c r="F12" s="164"/>
      <c r="G12" s="164">
        <f>+C12-E12</f>
        <v>2</v>
      </c>
      <c r="H12" s="164"/>
      <c r="I12" s="164">
        <v>7</v>
      </c>
      <c r="J12" s="164"/>
      <c r="K12" s="164">
        <f>+C12*9-I12</f>
        <v>11</v>
      </c>
      <c r="L12" s="164"/>
      <c r="M12" s="164">
        <f>+I12-K12</f>
        <v>-4</v>
      </c>
      <c r="N12" s="164"/>
      <c r="O12" s="178">
        <f>+E12*2+I12+5</f>
        <v>12</v>
      </c>
      <c r="P12" s="178"/>
    </row>
    <row r="13" spans="1:20" ht="22.35" customHeight="1">
      <c r="A13" s="44">
        <v>2</v>
      </c>
      <c r="B13" s="46" t="s">
        <v>26</v>
      </c>
      <c r="C13" s="164">
        <v>2</v>
      </c>
      <c r="D13" s="164"/>
      <c r="E13" s="164">
        <v>2</v>
      </c>
      <c r="F13" s="164"/>
      <c r="G13" s="164">
        <f>+C13-E13</f>
        <v>0</v>
      </c>
      <c r="H13" s="164"/>
      <c r="I13" s="164">
        <v>11</v>
      </c>
      <c r="J13" s="164"/>
      <c r="K13" s="164">
        <f>+C13*9-I13</f>
        <v>7</v>
      </c>
      <c r="L13" s="164"/>
      <c r="M13" s="164">
        <f>+I13-K13</f>
        <v>4</v>
      </c>
      <c r="N13" s="164"/>
      <c r="O13" s="177">
        <f>+E13*2+I13+5</f>
        <v>20</v>
      </c>
      <c r="P13" s="177"/>
    </row>
    <row r="14" spans="1:20" ht="22.35" customHeight="1">
      <c r="A14" s="44">
        <v>3</v>
      </c>
      <c r="B14" s="46" t="s">
        <v>49</v>
      </c>
      <c r="C14" s="164">
        <v>2</v>
      </c>
      <c r="D14" s="164"/>
      <c r="E14" s="164">
        <v>1</v>
      </c>
      <c r="F14" s="164"/>
      <c r="G14" s="164">
        <f>+C14-E14</f>
        <v>1</v>
      </c>
      <c r="H14" s="164"/>
      <c r="I14" s="164">
        <v>9</v>
      </c>
      <c r="J14" s="164"/>
      <c r="K14" s="164">
        <f>+C14*9-I14</f>
        <v>9</v>
      </c>
      <c r="L14" s="164"/>
      <c r="M14" s="164">
        <f>+I14-K14</f>
        <v>0</v>
      </c>
      <c r="N14" s="164"/>
      <c r="O14" s="177">
        <f>+E14*2+I14+5</f>
        <v>16</v>
      </c>
      <c r="P14" s="177"/>
    </row>
    <row r="15" spans="1:20" ht="22.35" customHeight="1">
      <c r="A15" s="44">
        <v>4</v>
      </c>
      <c r="B15" s="46"/>
      <c r="C15" s="164"/>
      <c r="D15" s="164"/>
      <c r="E15" s="164"/>
      <c r="F15" s="164"/>
      <c r="G15" s="164">
        <f>+C15-E15</f>
        <v>0</v>
      </c>
      <c r="H15" s="164"/>
      <c r="I15" s="164"/>
      <c r="J15" s="164"/>
      <c r="K15" s="164">
        <f>+C15*9-I15</f>
        <v>0</v>
      </c>
      <c r="L15" s="164"/>
      <c r="M15" s="164">
        <f>+I15-K15</f>
        <v>0</v>
      </c>
      <c r="N15" s="164"/>
      <c r="O15" s="164">
        <f>+E15*2+I15</f>
        <v>0</v>
      </c>
      <c r="P15" s="164"/>
    </row>
    <row r="16" spans="1:20" ht="22.35" customHeight="1">
      <c r="A16" s="32"/>
      <c r="B16" s="32"/>
    </row>
    <row r="17" spans="1:16" ht="22.35" customHeight="1">
      <c r="A17" s="179" t="s">
        <v>50</v>
      </c>
      <c r="B17" s="179"/>
      <c r="C17" s="171"/>
      <c r="D17" s="171"/>
      <c r="E17" s="171"/>
      <c r="F17" s="171"/>
      <c r="G17" s="171"/>
      <c r="H17" s="171"/>
      <c r="I17" s="171"/>
      <c r="J17" s="171"/>
      <c r="K17" s="171"/>
      <c r="L17" s="171"/>
      <c r="M17" s="171"/>
      <c r="N17" s="171"/>
      <c r="O17" s="171"/>
      <c r="P17" s="171"/>
    </row>
    <row r="18" spans="1:16" ht="22.35" customHeight="1">
      <c r="A18" s="179"/>
      <c r="B18" s="179"/>
      <c r="C18" s="180" t="s">
        <v>4</v>
      </c>
      <c r="D18" s="180"/>
      <c r="E18" s="181" t="s">
        <v>31</v>
      </c>
      <c r="F18" s="181"/>
      <c r="G18" s="181" t="s">
        <v>6</v>
      </c>
      <c r="H18" s="181"/>
      <c r="I18" s="182" t="s">
        <v>32</v>
      </c>
      <c r="J18" s="182"/>
      <c r="K18" s="183" t="s">
        <v>33</v>
      </c>
      <c r="L18" s="183"/>
      <c r="M18" s="184" t="s">
        <v>34</v>
      </c>
      <c r="N18" s="184"/>
      <c r="O18" s="185" t="s">
        <v>9</v>
      </c>
      <c r="P18" s="185"/>
    </row>
    <row r="19" spans="1:16" ht="22.35" customHeight="1">
      <c r="A19" s="44">
        <v>1</v>
      </c>
      <c r="B19" s="47" t="s">
        <v>19</v>
      </c>
      <c r="C19" s="164">
        <v>3</v>
      </c>
      <c r="D19" s="164"/>
      <c r="E19" s="164">
        <v>2</v>
      </c>
      <c r="F19" s="164"/>
      <c r="G19" s="164">
        <f>+C19-E19</f>
        <v>1</v>
      </c>
      <c r="H19" s="164"/>
      <c r="I19" s="164">
        <v>15</v>
      </c>
      <c r="J19" s="164"/>
      <c r="K19" s="164">
        <f>+C19*9-I19</f>
        <v>12</v>
      </c>
      <c r="L19" s="164"/>
      <c r="M19" s="164">
        <f>+I19-K19</f>
        <v>3</v>
      </c>
      <c r="N19" s="164"/>
      <c r="O19" s="177">
        <f>+E19*2+I19</f>
        <v>19</v>
      </c>
      <c r="P19" s="177"/>
    </row>
    <row r="20" spans="1:16" ht="22.35" customHeight="1">
      <c r="A20" s="44">
        <v>2</v>
      </c>
      <c r="B20" s="47" t="s">
        <v>23</v>
      </c>
      <c r="C20" s="164">
        <v>3</v>
      </c>
      <c r="D20" s="164"/>
      <c r="E20" s="164">
        <v>1</v>
      </c>
      <c r="F20" s="164"/>
      <c r="G20" s="164">
        <f>+C20-E20</f>
        <v>2</v>
      </c>
      <c r="H20" s="164"/>
      <c r="I20" s="164">
        <v>13</v>
      </c>
      <c r="J20" s="164"/>
      <c r="K20" s="164">
        <f>+C20*9-I20</f>
        <v>14</v>
      </c>
      <c r="L20" s="164"/>
      <c r="M20" s="164">
        <f>+I20-K20</f>
        <v>-1</v>
      </c>
      <c r="N20" s="164"/>
      <c r="O20" s="178">
        <f>+E20*2+I20</f>
        <v>15</v>
      </c>
      <c r="P20" s="178"/>
    </row>
    <row r="21" spans="1:16" ht="22.35" customHeight="1">
      <c r="A21" s="44">
        <v>3</v>
      </c>
      <c r="B21" s="47" t="s">
        <v>21</v>
      </c>
      <c r="C21" s="164">
        <v>3</v>
      </c>
      <c r="D21" s="164"/>
      <c r="E21" s="164">
        <v>3</v>
      </c>
      <c r="F21" s="164"/>
      <c r="G21" s="164">
        <f>+C21-E21</f>
        <v>0</v>
      </c>
      <c r="H21" s="164"/>
      <c r="I21" s="164">
        <v>15</v>
      </c>
      <c r="J21" s="164"/>
      <c r="K21" s="164">
        <f>+C21*9-I21</f>
        <v>12</v>
      </c>
      <c r="L21" s="164"/>
      <c r="M21" s="164">
        <f>+I21-K21</f>
        <v>3</v>
      </c>
      <c r="N21" s="164"/>
      <c r="O21" s="177">
        <f>+E21*2+I21</f>
        <v>21</v>
      </c>
      <c r="P21" s="177"/>
    </row>
    <row r="22" spans="1:16" ht="22.35" customHeight="1">
      <c r="A22" s="44">
        <v>4</v>
      </c>
      <c r="B22" s="47" t="s">
        <v>27</v>
      </c>
      <c r="C22" s="164">
        <v>3</v>
      </c>
      <c r="D22" s="164"/>
      <c r="E22" s="164">
        <v>0</v>
      </c>
      <c r="F22" s="164"/>
      <c r="G22" s="164">
        <f>+C22-E22</f>
        <v>3</v>
      </c>
      <c r="H22" s="164"/>
      <c r="I22" s="164">
        <v>11</v>
      </c>
      <c r="J22" s="164"/>
      <c r="K22" s="164">
        <f>+C22*9-I22</f>
        <v>16</v>
      </c>
      <c r="L22" s="164"/>
      <c r="M22" s="164">
        <f>+I22-K22</f>
        <v>-5</v>
      </c>
      <c r="N22" s="164"/>
      <c r="O22" s="164">
        <f>+E22*2+I22</f>
        <v>11</v>
      </c>
      <c r="P22" s="164"/>
    </row>
    <row r="24" spans="1:16" ht="22.35" customHeight="1">
      <c r="B24" s="48" t="s">
        <v>51</v>
      </c>
    </row>
    <row r="25" spans="1:16" ht="22.35" customHeight="1">
      <c r="B25" s="49" t="s">
        <v>52</v>
      </c>
    </row>
    <row r="1048575" ht="12.75" customHeight="1"/>
    <row r="1048576" ht="12.75" customHeight="1"/>
  </sheetData>
  <mergeCells count="112">
    <mergeCell ref="E1:P1"/>
    <mergeCell ref="A3:B4"/>
    <mergeCell ref="C3:P3"/>
    <mergeCell ref="C4:D4"/>
    <mergeCell ref="E4:F4"/>
    <mergeCell ref="G4:H4"/>
    <mergeCell ref="I4:J4"/>
    <mergeCell ref="K4:L4"/>
    <mergeCell ref="M4:N4"/>
    <mergeCell ref="O4:P4"/>
    <mergeCell ref="C5:D5"/>
    <mergeCell ref="E5:F5"/>
    <mergeCell ref="G5:H5"/>
    <mergeCell ref="I5:J5"/>
    <mergeCell ref="K5:L5"/>
    <mergeCell ref="M5:N5"/>
    <mergeCell ref="O5:P5"/>
    <mergeCell ref="C6:D6"/>
    <mergeCell ref="E6:F6"/>
    <mergeCell ref="G6:H6"/>
    <mergeCell ref="I6:J6"/>
    <mergeCell ref="K6:L6"/>
    <mergeCell ref="M6:N6"/>
    <mergeCell ref="O6:P6"/>
    <mergeCell ref="C7:D7"/>
    <mergeCell ref="E7:F7"/>
    <mergeCell ref="G7:H7"/>
    <mergeCell ref="I7:J7"/>
    <mergeCell ref="K7:L7"/>
    <mergeCell ref="M7:N7"/>
    <mergeCell ref="O7:P7"/>
    <mergeCell ref="C8:D8"/>
    <mergeCell ref="E8:F8"/>
    <mergeCell ref="G8:H8"/>
    <mergeCell ref="I8:J8"/>
    <mergeCell ref="K8:L8"/>
    <mergeCell ref="M8:N8"/>
    <mergeCell ref="O8:P8"/>
    <mergeCell ref="A10:B11"/>
    <mergeCell ref="C10:P10"/>
    <mergeCell ref="C11:D11"/>
    <mergeCell ref="E11:F11"/>
    <mergeCell ref="G11:H11"/>
    <mergeCell ref="I11:J11"/>
    <mergeCell ref="K11:L11"/>
    <mergeCell ref="M11:N11"/>
    <mergeCell ref="O11:P11"/>
    <mergeCell ref="C12:D12"/>
    <mergeCell ref="E12:F12"/>
    <mergeCell ref="G12:H12"/>
    <mergeCell ref="I12:J12"/>
    <mergeCell ref="K12:L12"/>
    <mergeCell ref="M12:N12"/>
    <mergeCell ref="O12:P12"/>
    <mergeCell ref="C13:D13"/>
    <mergeCell ref="E13:F13"/>
    <mergeCell ref="G13:H13"/>
    <mergeCell ref="I13:J13"/>
    <mergeCell ref="K13:L13"/>
    <mergeCell ref="M13:N13"/>
    <mergeCell ref="O13:P13"/>
    <mergeCell ref="C14:D14"/>
    <mergeCell ref="E14:F14"/>
    <mergeCell ref="G14:H14"/>
    <mergeCell ref="I14:J14"/>
    <mergeCell ref="K14:L14"/>
    <mergeCell ref="M14:N14"/>
    <mergeCell ref="O14:P14"/>
    <mergeCell ref="C15:D15"/>
    <mergeCell ref="E15:F15"/>
    <mergeCell ref="G15:H15"/>
    <mergeCell ref="I15:J15"/>
    <mergeCell ref="K15:L15"/>
    <mergeCell ref="M15:N15"/>
    <mergeCell ref="O15:P15"/>
    <mergeCell ref="A17:B18"/>
    <mergeCell ref="C17:P17"/>
    <mergeCell ref="C18:D18"/>
    <mergeCell ref="E18:F18"/>
    <mergeCell ref="G18:H18"/>
    <mergeCell ref="I18:J18"/>
    <mergeCell ref="K18:L18"/>
    <mergeCell ref="M18:N18"/>
    <mergeCell ref="O18:P18"/>
    <mergeCell ref="C19:D19"/>
    <mergeCell ref="E19:F19"/>
    <mergeCell ref="G19:H19"/>
    <mergeCell ref="I19:J19"/>
    <mergeCell ref="K19:L19"/>
    <mergeCell ref="M19:N19"/>
    <mergeCell ref="O19:P19"/>
    <mergeCell ref="C20:D20"/>
    <mergeCell ref="E20:F20"/>
    <mergeCell ref="G20:H20"/>
    <mergeCell ref="I20:J20"/>
    <mergeCell ref="K20:L20"/>
    <mergeCell ref="M20:N20"/>
    <mergeCell ref="O20:P20"/>
    <mergeCell ref="C21:D21"/>
    <mergeCell ref="E21:F21"/>
    <mergeCell ref="G21:H21"/>
    <mergeCell ref="I21:J21"/>
    <mergeCell ref="K21:L21"/>
    <mergeCell ref="M21:N21"/>
    <mergeCell ref="O21:P21"/>
    <mergeCell ref="C22:D22"/>
    <mergeCell ref="E22:F22"/>
    <mergeCell ref="G22:H22"/>
    <mergeCell ref="I22:J22"/>
    <mergeCell ref="K22:L22"/>
    <mergeCell ref="M22:N22"/>
    <mergeCell ref="O22:P22"/>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D41"/>
  <sheetViews>
    <sheetView topLeftCell="A11" zoomScale="120" zoomScaleNormal="120" workbookViewId="0">
      <selection sqref="A1:I25"/>
    </sheetView>
  </sheetViews>
  <sheetFormatPr defaultColWidth="7.75" defaultRowHeight="17.100000000000001" customHeight="1"/>
  <cols>
    <col min="1" max="1" width="22.375" customWidth="1"/>
    <col min="2" max="2" width="5.125" customWidth="1"/>
    <col min="3" max="3" width="7.125" customWidth="1"/>
    <col min="4" max="4" width="21.875" style="30" customWidth="1"/>
    <col min="5" max="5" width="6.125" customWidth="1"/>
    <col min="6" max="6" width="11.5" customWidth="1"/>
    <col min="7" max="7" width="31.125" style="30" customWidth="1"/>
    <col min="8" max="8" width="5.875" customWidth="1"/>
    <col min="9" max="9" width="5.125" style="30" customWidth="1"/>
    <col min="16383" max="16384" width="10.125" customWidth="1"/>
  </cols>
  <sheetData>
    <row r="1" spans="1:10 16383:16384" ht="27" customHeight="1">
      <c r="A1" s="203" t="s">
        <v>53</v>
      </c>
      <c r="B1" s="203"/>
    </row>
    <row r="2" spans="1:10 16383:16384" s="17" customFormat="1" ht="3" hidden="1" customHeight="1">
      <c r="D2" s="50"/>
      <c r="G2" s="50"/>
      <c r="I2" s="50"/>
      <c r="J2"/>
      <c r="XFC2"/>
      <c r="XFD2"/>
    </row>
    <row r="3" spans="1:10 16383:16384" s="53" customFormat="1" ht="23.45" customHeight="1">
      <c r="A3" s="51" t="s">
        <v>54</v>
      </c>
      <c r="B3" s="51"/>
      <c r="C3" s="51"/>
      <c r="D3" s="51" t="s">
        <v>55</v>
      </c>
      <c r="E3" s="51"/>
      <c r="F3" s="51"/>
      <c r="G3" s="51" t="s">
        <v>56</v>
      </c>
      <c r="H3" s="51"/>
      <c r="I3" s="52"/>
      <c r="J3"/>
      <c r="XFC3"/>
      <c r="XFD3"/>
    </row>
    <row r="4" spans="1:10 16383:16384" s="17" customFormat="1" ht="16.7" customHeight="1">
      <c r="D4" s="50"/>
      <c r="G4" s="50"/>
      <c r="I4" s="50"/>
      <c r="J4"/>
      <c r="XFC4"/>
      <c r="XFD4"/>
    </row>
    <row r="5" spans="1:10 16383:16384" s="17" customFormat="1" ht="18.95" customHeight="1">
      <c r="B5" s="50"/>
      <c r="E5" s="50"/>
      <c r="H5" s="50"/>
      <c r="I5"/>
      <c r="J5"/>
      <c r="XFC5"/>
      <c r="XFD5"/>
    </row>
    <row r="6" spans="1:10 16383:16384" s="17" customFormat="1" ht="18.95" customHeight="1">
      <c r="B6" s="50"/>
      <c r="E6" s="50"/>
      <c r="G6" s="204" t="s">
        <v>57</v>
      </c>
      <c r="H6" s="50"/>
      <c r="I6"/>
      <c r="J6"/>
      <c r="XFC6"/>
      <c r="XFD6"/>
    </row>
    <row r="7" spans="1:10 16383:16384" s="17" customFormat="1" ht="18.95" customHeight="1">
      <c r="A7" s="54" t="s">
        <v>20</v>
      </c>
      <c r="B7" s="55">
        <v>5</v>
      </c>
      <c r="E7" s="50"/>
      <c r="G7" s="204"/>
      <c r="H7" s="50"/>
      <c r="I7"/>
      <c r="J7"/>
      <c r="XFC7"/>
      <c r="XFD7"/>
    </row>
    <row r="8" spans="1:10 16383:16384" s="17" customFormat="1" ht="18.95" customHeight="1">
      <c r="A8" s="56" t="s">
        <v>25</v>
      </c>
      <c r="B8" s="57">
        <v>4</v>
      </c>
      <c r="E8" s="50"/>
      <c r="G8" s="204"/>
      <c r="H8" s="50"/>
      <c r="I8"/>
      <c r="J8"/>
      <c r="XFC8"/>
      <c r="XFD8"/>
    </row>
    <row r="9" spans="1:10 16383:16384" s="17" customFormat="1" ht="18.95" customHeight="1">
      <c r="B9" s="50"/>
      <c r="E9" s="50"/>
      <c r="H9" s="50"/>
      <c r="I9"/>
      <c r="J9"/>
      <c r="XFC9"/>
      <c r="XFD9"/>
    </row>
    <row r="10" spans="1:10 16383:16384" s="17" customFormat="1" ht="18.95" customHeight="1">
      <c r="B10" s="50"/>
      <c r="D10" s="201" t="s">
        <v>20</v>
      </c>
      <c r="E10" s="202">
        <v>5</v>
      </c>
      <c r="H10" s="50"/>
      <c r="I10"/>
      <c r="J10"/>
      <c r="XFC10"/>
      <c r="XFD10"/>
    </row>
    <row r="11" spans="1:10 16383:16384" s="17" customFormat="1" ht="18.95" customHeight="1">
      <c r="B11" s="50"/>
      <c r="D11" s="201"/>
      <c r="E11" s="202"/>
      <c r="H11" s="50"/>
      <c r="I11"/>
      <c r="J11"/>
      <c r="XFC11"/>
      <c r="XFD11"/>
    </row>
    <row r="12" spans="1:10 16383:16384" s="17" customFormat="1" ht="18.95" customHeight="1">
      <c r="B12" s="50"/>
      <c r="D12" s="201" t="s">
        <v>26</v>
      </c>
      <c r="E12" s="200">
        <v>2</v>
      </c>
      <c r="H12" s="50"/>
      <c r="I12"/>
      <c r="J12"/>
      <c r="XFC12"/>
      <c r="XFD12"/>
    </row>
    <row r="13" spans="1:10 16383:16384" s="17" customFormat="1" ht="18.95" customHeight="1">
      <c r="A13" s="58" t="s">
        <v>19</v>
      </c>
      <c r="B13" s="55">
        <v>0</v>
      </c>
      <c r="D13" s="201"/>
      <c r="E13" s="200"/>
      <c r="H13" s="50"/>
      <c r="I13"/>
      <c r="J13"/>
      <c r="XFC13"/>
      <c r="XFD13"/>
    </row>
    <row r="14" spans="1:10 16383:16384" s="17" customFormat="1" ht="18.95" customHeight="1">
      <c r="A14" s="58" t="s">
        <v>26</v>
      </c>
      <c r="B14" s="57">
        <v>5</v>
      </c>
      <c r="D14" s="59"/>
      <c r="E14" s="50"/>
      <c r="H14" s="50"/>
      <c r="I14"/>
      <c r="J14"/>
      <c r="XFC14"/>
      <c r="XFD14"/>
    </row>
    <row r="15" spans="1:10 16383:16384" s="17" customFormat="1" ht="18.95" customHeight="1">
      <c r="B15" s="50"/>
      <c r="D15" s="59"/>
      <c r="E15" s="50"/>
      <c r="H15" s="50"/>
      <c r="I15"/>
      <c r="J15"/>
      <c r="XFC15"/>
      <c r="XFD15"/>
    </row>
    <row r="16" spans="1:10 16383:16384" s="17" customFormat="1" ht="18.95" customHeight="1">
      <c r="B16" s="50"/>
      <c r="D16" s="59"/>
      <c r="E16" s="50"/>
      <c r="G16" s="201" t="s">
        <v>20</v>
      </c>
      <c r="H16" s="202"/>
      <c r="I16"/>
      <c r="J16"/>
      <c r="XFC16"/>
      <c r="XFD16"/>
    </row>
    <row r="17" spans="1:10 16383:16384" s="17" customFormat="1" ht="18.95" customHeight="1">
      <c r="B17" s="50"/>
      <c r="D17" s="59"/>
      <c r="E17" s="50"/>
      <c r="G17" s="201"/>
      <c r="H17" s="202"/>
      <c r="I17"/>
      <c r="J17"/>
      <c r="XFC17"/>
      <c r="XFD17"/>
    </row>
    <row r="18" spans="1:10 16383:16384" s="17" customFormat="1" ht="18.95" customHeight="1">
      <c r="B18" s="50"/>
      <c r="D18" s="59"/>
      <c r="E18" s="50"/>
      <c r="G18" s="201" t="s">
        <v>17</v>
      </c>
      <c r="H18" s="200"/>
      <c r="I18"/>
      <c r="J18"/>
      <c r="XFC18"/>
      <c r="XFD18"/>
    </row>
    <row r="19" spans="1:10 16383:16384" s="17" customFormat="1" ht="18.95" customHeight="1">
      <c r="A19" s="56" t="s">
        <v>21</v>
      </c>
      <c r="B19" s="55">
        <v>3</v>
      </c>
      <c r="D19" s="59"/>
      <c r="E19" s="50"/>
      <c r="G19" s="201"/>
      <c r="H19" s="200"/>
      <c r="I19"/>
      <c r="J19"/>
      <c r="XFC19"/>
      <c r="XFD19"/>
    </row>
    <row r="20" spans="1:10 16383:16384" s="17" customFormat="1" ht="18.95" customHeight="1">
      <c r="A20" s="58" t="s">
        <v>17</v>
      </c>
      <c r="B20" s="57">
        <v>5</v>
      </c>
      <c r="D20" s="59"/>
      <c r="E20" s="50"/>
      <c r="H20" s="50"/>
      <c r="I20"/>
      <c r="J20"/>
      <c r="XFC20"/>
      <c r="XFD20"/>
    </row>
    <row r="21" spans="1:10 16383:16384" s="17" customFormat="1" ht="18.95" customHeight="1">
      <c r="B21" s="50"/>
      <c r="D21" s="201" t="s">
        <v>17</v>
      </c>
      <c r="E21" s="202">
        <v>5</v>
      </c>
      <c r="H21" s="50"/>
      <c r="I21"/>
      <c r="J21"/>
      <c r="XFC21"/>
      <c r="XFD21"/>
    </row>
    <row r="22" spans="1:10 16383:16384" s="17" customFormat="1" ht="18.95" customHeight="1">
      <c r="B22" s="50"/>
      <c r="D22" s="201"/>
      <c r="E22" s="202"/>
      <c r="H22" s="50"/>
      <c r="I22"/>
      <c r="J22"/>
      <c r="XFC22"/>
      <c r="XFD22"/>
    </row>
    <row r="23" spans="1:10 16383:16384" s="17" customFormat="1" ht="18.95" customHeight="1">
      <c r="B23" s="50"/>
      <c r="D23" s="199" t="s">
        <v>23</v>
      </c>
      <c r="E23" s="200">
        <v>3</v>
      </c>
      <c r="H23" s="50"/>
      <c r="I23"/>
      <c r="J23"/>
      <c r="XFC23"/>
      <c r="XFD23"/>
    </row>
    <row r="24" spans="1:10 16383:16384" s="17" customFormat="1" ht="18.95" customHeight="1">
      <c r="A24" s="56" t="s">
        <v>49</v>
      </c>
      <c r="B24" s="55">
        <v>3</v>
      </c>
      <c r="D24" s="199"/>
      <c r="E24" s="200"/>
      <c r="H24" s="50"/>
      <c r="I24"/>
      <c r="J24"/>
      <c r="XFC24"/>
      <c r="XFD24"/>
    </row>
    <row r="25" spans="1:10 16383:16384" s="17" customFormat="1" ht="18.95" customHeight="1">
      <c r="A25" s="54" t="s">
        <v>23</v>
      </c>
      <c r="B25" s="57">
        <v>5</v>
      </c>
      <c r="E25" s="50"/>
      <c r="H25" s="50"/>
      <c r="I25"/>
      <c r="J25"/>
      <c r="XFC25"/>
      <c r="XFD25"/>
    </row>
    <row r="26" spans="1:10 16383:16384" s="17" customFormat="1" ht="18.95" customHeight="1">
      <c r="B26" s="50"/>
      <c r="E26" s="50"/>
      <c r="H26" s="50"/>
      <c r="I26"/>
      <c r="J26"/>
      <c r="XFC26"/>
      <c r="XFD26"/>
    </row>
    <row r="27" spans="1:10 16383:16384" s="17" customFormat="1" ht="18.95" customHeight="1">
      <c r="B27" s="50"/>
      <c r="E27" s="50"/>
      <c r="H27" s="50"/>
      <c r="I27"/>
      <c r="J27"/>
      <c r="XFC27"/>
      <c r="XFD27"/>
    </row>
    <row r="28" spans="1:10 16383:16384" ht="8.25" customHeight="1">
      <c r="B28" s="30"/>
      <c r="D28"/>
      <c r="E28" s="30"/>
      <c r="G28"/>
      <c r="H28" s="30"/>
      <c r="I28"/>
    </row>
    <row r="29" spans="1:10 16383:16384" ht="12.75">
      <c r="B29" s="30"/>
      <c r="D29"/>
      <c r="E29" s="30"/>
      <c r="G29"/>
      <c r="H29" s="30"/>
      <c r="I29"/>
    </row>
    <row r="30" spans="1:10 16383:16384" ht="12.75">
      <c r="B30" s="30"/>
      <c r="D30"/>
      <c r="E30" s="30"/>
      <c r="G30"/>
      <c r="H30" s="30"/>
      <c r="I30"/>
    </row>
    <row r="31" spans="1:10 16383:16384" ht="12.75">
      <c r="B31" s="30"/>
      <c r="D31"/>
      <c r="E31" s="30"/>
      <c r="G31"/>
      <c r="H31" s="30"/>
      <c r="I31"/>
    </row>
    <row r="32" spans="1:10 16383:16384" ht="12.75">
      <c r="B32" s="30"/>
      <c r="D32"/>
      <c r="E32" s="30"/>
      <c r="G32"/>
      <c r="H32" s="30"/>
      <c r="I32"/>
    </row>
    <row r="33" spans="2:9" ht="12.75">
      <c r="B33" s="30"/>
      <c r="D33"/>
      <c r="E33" s="30"/>
      <c r="G33"/>
      <c r="H33" s="30"/>
      <c r="I33"/>
    </row>
    <row r="34" spans="2:9" ht="12.75">
      <c r="B34" s="30"/>
      <c r="D34"/>
      <c r="E34" s="30"/>
      <c r="G34"/>
      <c r="H34" s="30"/>
      <c r="I34"/>
    </row>
    <row r="35" spans="2:9" ht="12.75">
      <c r="B35" s="30"/>
      <c r="D35"/>
      <c r="E35" s="30"/>
      <c r="G35"/>
      <c r="H35" s="30"/>
      <c r="I35"/>
    </row>
    <row r="36" spans="2:9" ht="12.75">
      <c r="B36" s="30"/>
      <c r="D36"/>
      <c r="E36" s="30"/>
      <c r="G36"/>
      <c r="H36" s="30"/>
      <c r="I36"/>
    </row>
    <row r="37" spans="2:9" ht="12.75">
      <c r="B37" s="30"/>
      <c r="D37"/>
      <c r="E37" s="30"/>
      <c r="G37"/>
      <c r="H37" s="30"/>
      <c r="I37"/>
    </row>
    <row r="38" spans="2:9" ht="12.75">
      <c r="B38" s="30"/>
      <c r="D38"/>
      <c r="E38" s="30"/>
      <c r="G38"/>
      <c r="H38" s="30"/>
      <c r="I38"/>
    </row>
    <row r="39" spans="2:9" ht="12.75">
      <c r="B39" s="30"/>
      <c r="D39"/>
      <c r="E39" s="30"/>
      <c r="G39"/>
      <c r="H39" s="30"/>
      <c r="I39"/>
    </row>
    <row r="40" spans="2:9" ht="12.75">
      <c r="B40" s="30"/>
      <c r="D40"/>
      <c r="E40" s="30"/>
      <c r="G40"/>
      <c r="H40" s="30"/>
      <c r="I40"/>
    </row>
    <row r="41" spans="2:9" ht="12.75">
      <c r="B41" s="30"/>
      <c r="D41"/>
      <c r="E41" s="30"/>
      <c r="G41"/>
      <c r="H41" s="30"/>
      <c r="I41"/>
    </row>
  </sheetData>
  <mergeCells count="14">
    <mergeCell ref="A1:B1"/>
    <mergeCell ref="G6:G8"/>
    <mergeCell ref="D10:D11"/>
    <mergeCell ref="E10:E11"/>
    <mergeCell ref="D12:D13"/>
    <mergeCell ref="E12:E13"/>
    <mergeCell ref="D23:D24"/>
    <mergeCell ref="E23:E24"/>
    <mergeCell ref="G16:G17"/>
    <mergeCell ref="H16:H17"/>
    <mergeCell ref="G18:G19"/>
    <mergeCell ref="H18:H19"/>
    <mergeCell ref="D21:D22"/>
    <mergeCell ref="E21:E22"/>
  </mergeCells>
  <pageMargins left="0.74791666666666701" right="0.74791666666666701" top="0.98402777777777795" bottom="0.98402777777777795" header="0.511811023622047" footer="0.511811023622047"/>
  <pageSetup paperSize="9"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728"/>
  <sheetViews>
    <sheetView zoomScale="120" zoomScaleNormal="120" workbookViewId="0">
      <selection activeCell="J20" sqref="J20"/>
    </sheetView>
  </sheetViews>
  <sheetFormatPr defaultColWidth="7.75" defaultRowHeight="17.100000000000001" customHeight="1"/>
  <cols>
    <col min="1" max="1" width="22.375" customWidth="1"/>
    <col min="2" max="2" width="5.125" style="30" customWidth="1"/>
    <col min="3" max="3" width="5.125" customWidth="1"/>
    <col min="4" max="4" width="20.375" customWidth="1"/>
    <col min="5" max="5" width="4.125" style="30" customWidth="1"/>
    <col min="6" max="6" width="2.125" customWidth="1"/>
    <col min="7" max="7" width="19.375" customWidth="1"/>
    <col min="8" max="8" width="4.125" style="30" customWidth="1"/>
    <col min="9" max="9" width="19.375" customWidth="1"/>
    <col min="12" max="16384" width="7.75" style="17"/>
  </cols>
  <sheetData>
    <row r="1" spans="1:11" customFormat="1" ht="27" customHeight="1">
      <c r="A1" s="203" t="s">
        <v>58</v>
      </c>
      <c r="B1" s="203"/>
      <c r="C1" s="203"/>
      <c r="D1" s="203"/>
      <c r="E1" s="203"/>
      <c r="F1" s="203"/>
      <c r="G1" s="203"/>
      <c r="H1" s="203"/>
    </row>
    <row r="2" spans="1:11" customFormat="1" ht="3" customHeight="1">
      <c r="A2" s="17"/>
      <c r="B2" s="50"/>
      <c r="C2" s="17"/>
      <c r="D2" s="17"/>
      <c r="E2" s="50"/>
      <c r="F2" s="17"/>
      <c r="G2" s="17"/>
      <c r="H2" s="50"/>
      <c r="I2" s="17"/>
      <c r="J2" s="17"/>
      <c r="K2" s="17"/>
    </row>
    <row r="3" spans="1:11" customFormat="1" ht="24.75" customHeight="1">
      <c r="A3" s="51" t="s">
        <v>59</v>
      </c>
      <c r="B3" s="60"/>
      <c r="C3" s="51"/>
      <c r="D3" s="51" t="s">
        <v>56</v>
      </c>
      <c r="E3" s="60"/>
      <c r="F3" s="51"/>
      <c r="H3" s="52"/>
      <c r="I3" s="53"/>
      <c r="J3" s="53"/>
      <c r="K3" s="53"/>
    </row>
    <row r="4" spans="1:11" customFormat="1" ht="4.5" customHeight="1">
      <c r="A4" s="17"/>
      <c r="B4" s="50"/>
      <c r="C4" s="17"/>
      <c r="D4" s="17"/>
      <c r="E4" s="50"/>
      <c r="F4" s="17"/>
      <c r="G4" s="17"/>
      <c r="H4" s="50"/>
      <c r="I4" s="17"/>
      <c r="J4" s="17"/>
      <c r="K4" s="17"/>
    </row>
    <row r="5" spans="1:11" customFormat="1" ht="15" customHeight="1">
      <c r="A5" s="17"/>
      <c r="B5" s="50"/>
      <c r="C5" s="17"/>
      <c r="D5" s="17"/>
      <c r="E5" s="50"/>
      <c r="F5" s="17"/>
      <c r="G5" s="17"/>
      <c r="H5" s="17"/>
    </row>
    <row r="6" spans="1:11" customFormat="1" ht="15" customHeight="1">
      <c r="A6" s="17"/>
      <c r="B6" s="50"/>
      <c r="C6" s="17"/>
      <c r="D6" s="210" t="s">
        <v>60</v>
      </c>
      <c r="E6" s="50"/>
      <c r="F6" s="17"/>
      <c r="G6" s="61"/>
      <c r="H6" s="62"/>
    </row>
    <row r="7" spans="1:11" customFormat="1" ht="15" customHeight="1">
      <c r="A7" s="17"/>
      <c r="B7" s="50"/>
      <c r="C7" s="17"/>
      <c r="D7" s="210"/>
      <c r="E7" s="50"/>
      <c r="F7" s="17"/>
      <c r="G7" s="61"/>
      <c r="H7" s="62"/>
    </row>
    <row r="8" spans="1:11" customFormat="1" ht="15" customHeight="1">
      <c r="A8" s="17"/>
      <c r="B8" s="50"/>
      <c r="C8" s="17"/>
      <c r="D8" s="210"/>
      <c r="E8" s="50"/>
      <c r="F8" s="63"/>
      <c r="G8" s="61"/>
      <c r="H8" s="62"/>
    </row>
    <row r="9" spans="1:11" customFormat="1" ht="15" customHeight="1">
      <c r="A9" s="17"/>
      <c r="B9" s="50"/>
      <c r="C9" s="17"/>
      <c r="D9" s="17"/>
      <c r="E9" s="50"/>
      <c r="F9" s="64"/>
      <c r="G9" s="61"/>
      <c r="H9" s="62"/>
    </row>
    <row r="10" spans="1:11" customFormat="1" ht="15" customHeight="1">
      <c r="A10" s="205"/>
      <c r="B10" s="208"/>
      <c r="C10" s="17"/>
      <c r="D10" s="65"/>
      <c r="E10" s="50"/>
      <c r="F10" s="61"/>
      <c r="G10" s="61"/>
      <c r="H10" s="62"/>
    </row>
    <row r="11" spans="1:11" customFormat="1" ht="15" customHeight="1">
      <c r="A11" s="205"/>
      <c r="B11" s="208"/>
      <c r="C11" s="17"/>
      <c r="D11" s="65"/>
      <c r="E11" s="50"/>
      <c r="F11" s="61"/>
      <c r="G11" s="61"/>
      <c r="H11" s="62"/>
    </row>
    <row r="12" spans="1:11" customFormat="1" ht="15" customHeight="1">
      <c r="A12" s="201"/>
      <c r="B12" s="206"/>
      <c r="C12" s="17"/>
      <c r="D12" s="65"/>
      <c r="E12" s="50"/>
      <c r="F12" s="17"/>
      <c r="G12" s="61"/>
      <c r="H12" s="62"/>
    </row>
    <row r="13" spans="1:11" customFormat="1" ht="15" customHeight="1">
      <c r="A13" s="201"/>
      <c r="B13" s="206"/>
      <c r="C13" s="17"/>
      <c r="D13" s="65"/>
      <c r="E13" s="50"/>
      <c r="F13" s="17"/>
      <c r="G13" s="61"/>
      <c r="H13" s="17"/>
    </row>
    <row r="14" spans="1:11" customFormat="1" ht="15" customHeight="1">
      <c r="A14" s="66"/>
      <c r="B14" s="50"/>
      <c r="C14" s="17"/>
      <c r="D14" s="17"/>
      <c r="E14" s="50"/>
      <c r="F14" s="17"/>
      <c r="G14" s="17"/>
      <c r="H14" s="17"/>
    </row>
    <row r="15" spans="1:11" customFormat="1" ht="15" customHeight="1">
      <c r="A15" s="66"/>
      <c r="B15" s="50"/>
      <c r="C15" s="17"/>
      <c r="D15" s="17"/>
      <c r="E15" s="50"/>
      <c r="F15" s="17"/>
      <c r="G15" s="17"/>
      <c r="H15" s="17"/>
    </row>
    <row r="16" spans="1:11" customFormat="1" ht="15" customHeight="1">
      <c r="A16" s="66"/>
      <c r="B16" s="50"/>
      <c r="C16" s="17"/>
      <c r="D16" s="207"/>
      <c r="E16" s="208"/>
      <c r="F16" s="17"/>
      <c r="G16" s="17"/>
      <c r="H16" s="17"/>
    </row>
    <row r="17" spans="1:8" customFormat="1" ht="15" customHeight="1">
      <c r="A17" s="66"/>
      <c r="B17" s="50"/>
      <c r="C17" s="17"/>
      <c r="D17" s="207"/>
      <c r="E17" s="208"/>
      <c r="F17" s="17"/>
      <c r="G17" s="17"/>
      <c r="H17" s="17"/>
    </row>
    <row r="18" spans="1:8" customFormat="1" ht="15" customHeight="1">
      <c r="A18" s="66"/>
      <c r="B18" s="50"/>
      <c r="C18" s="17"/>
      <c r="D18" s="209"/>
      <c r="E18" s="206"/>
      <c r="F18" s="17"/>
      <c r="G18" s="17"/>
      <c r="H18" s="17"/>
    </row>
    <row r="19" spans="1:8" customFormat="1" ht="15" customHeight="1">
      <c r="A19" s="66"/>
      <c r="B19" s="50"/>
      <c r="C19" s="17"/>
      <c r="D19" s="209"/>
      <c r="E19" s="206"/>
      <c r="F19" s="17"/>
      <c r="G19" s="17"/>
      <c r="H19" s="17"/>
    </row>
    <row r="20" spans="1:8" customFormat="1" ht="15" customHeight="1">
      <c r="A20" s="66"/>
      <c r="B20" s="50"/>
      <c r="C20" s="17"/>
      <c r="D20" s="17"/>
      <c r="E20" s="50"/>
      <c r="F20" s="17"/>
      <c r="G20" s="17"/>
      <c r="H20" s="17"/>
    </row>
    <row r="21" spans="1:8" customFormat="1" ht="15" customHeight="1">
      <c r="A21" s="205"/>
      <c r="B21" s="208"/>
      <c r="C21" s="17"/>
      <c r="D21" s="17"/>
      <c r="E21" s="50"/>
      <c r="F21" s="17"/>
      <c r="G21" s="17"/>
      <c r="H21" s="17"/>
    </row>
    <row r="22" spans="1:8" customFormat="1" ht="15" customHeight="1">
      <c r="A22" s="205"/>
      <c r="B22" s="208"/>
      <c r="C22" s="17"/>
      <c r="D22" s="17"/>
      <c r="E22" s="50"/>
      <c r="F22" s="17"/>
      <c r="G22" s="17"/>
      <c r="H22" s="17"/>
    </row>
    <row r="23" spans="1:8" customFormat="1" ht="15" customHeight="1">
      <c r="A23" s="205"/>
      <c r="B23" s="206"/>
      <c r="C23" s="17"/>
      <c r="D23" s="17"/>
      <c r="E23" s="50"/>
      <c r="F23" s="17"/>
      <c r="G23" s="17"/>
      <c r="H23" s="17"/>
    </row>
    <row r="24" spans="1:8" customFormat="1" ht="15" customHeight="1">
      <c r="A24" s="205"/>
      <c r="B24" s="206"/>
      <c r="C24" s="17"/>
      <c r="D24" s="17"/>
      <c r="E24" s="50"/>
      <c r="F24" s="17"/>
      <c r="G24" s="17"/>
      <c r="H24" s="17"/>
    </row>
    <row r="25" spans="1:8" customFormat="1" ht="15" customHeight="1">
      <c r="A25" s="17"/>
      <c r="B25" s="50"/>
      <c r="C25" s="17"/>
      <c r="D25" s="17"/>
      <c r="E25" s="50"/>
      <c r="F25" s="17"/>
      <c r="G25" s="17"/>
      <c r="H25" s="17"/>
    </row>
    <row r="26" spans="1:8" customFormat="1" ht="12.75">
      <c r="B26" s="30"/>
      <c r="E26" s="30"/>
    </row>
    <row r="27" spans="1:8" customFormat="1" ht="12.75">
      <c r="B27" s="30"/>
      <c r="E27" s="30"/>
    </row>
    <row r="28" spans="1:8" customFormat="1" ht="12.75">
      <c r="A28" s="30"/>
      <c r="D28" s="30"/>
      <c r="G28" s="30"/>
    </row>
    <row r="29" spans="1:8" customFormat="1" ht="12.75">
      <c r="A29" s="30"/>
      <c r="D29" s="30"/>
      <c r="G29" s="30"/>
    </row>
    <row r="30" spans="1:8" customFormat="1" ht="12.75">
      <c r="A30" s="30"/>
      <c r="D30" s="30"/>
      <c r="G30" s="30"/>
    </row>
    <row r="31" spans="1:8" customFormat="1" ht="17.100000000000001" customHeight="1">
      <c r="B31" s="30"/>
      <c r="E31" s="30"/>
      <c r="H31" s="30"/>
    </row>
    <row r="32" spans="1:8" customFormat="1" ht="17.100000000000001" customHeight="1">
      <c r="B32" s="30"/>
      <c r="E32" s="30"/>
      <c r="H32" s="30"/>
    </row>
    <row r="33" spans="2:8" customFormat="1" ht="17.100000000000001" customHeight="1">
      <c r="B33" s="30"/>
      <c r="E33" s="30"/>
      <c r="H33" s="30"/>
    </row>
    <row r="34" spans="2:8" customFormat="1" ht="17.100000000000001" customHeight="1">
      <c r="B34" s="30"/>
      <c r="E34" s="30"/>
      <c r="H34" s="30"/>
    </row>
    <row r="35" spans="2:8" customFormat="1" ht="17.100000000000001" customHeight="1">
      <c r="B35" s="30"/>
      <c r="E35" s="30"/>
      <c r="H35" s="30"/>
    </row>
    <row r="36" spans="2:8" customFormat="1" ht="17.100000000000001" customHeight="1">
      <c r="B36" s="30"/>
      <c r="E36" s="30"/>
      <c r="H36" s="30"/>
    </row>
    <row r="37" spans="2:8" customFormat="1" ht="17.100000000000001" customHeight="1">
      <c r="B37" s="30"/>
      <c r="E37" s="30"/>
      <c r="H37" s="30"/>
    </row>
    <row r="38" spans="2:8" customFormat="1" ht="17.100000000000001" customHeight="1">
      <c r="B38" s="30"/>
      <c r="E38" s="30"/>
      <c r="H38" s="30"/>
    </row>
    <row r="39" spans="2:8" customFormat="1" ht="17.100000000000001" customHeight="1">
      <c r="B39" s="30"/>
      <c r="E39" s="30"/>
      <c r="H39" s="30"/>
    </row>
    <row r="40" spans="2:8" customFormat="1" ht="17.100000000000001" customHeight="1">
      <c r="B40" s="30"/>
      <c r="E40" s="30"/>
      <c r="H40" s="30"/>
    </row>
    <row r="41" spans="2:8" customFormat="1" ht="17.100000000000001" customHeight="1">
      <c r="B41" s="30"/>
      <c r="E41" s="30"/>
      <c r="H41" s="30"/>
    </row>
    <row r="42" spans="2:8" customFormat="1" ht="17.100000000000001" customHeight="1">
      <c r="B42" s="30"/>
      <c r="E42" s="30"/>
      <c r="H42" s="30"/>
    </row>
    <row r="43" spans="2:8" customFormat="1" ht="17.100000000000001" customHeight="1">
      <c r="B43" s="30"/>
      <c r="E43" s="30"/>
      <c r="H43" s="30"/>
    </row>
    <row r="44" spans="2:8" customFormat="1" ht="17.100000000000001" customHeight="1">
      <c r="B44" s="30"/>
      <c r="E44" s="30"/>
      <c r="H44" s="30"/>
    </row>
    <row r="45" spans="2:8" customFormat="1" ht="17.100000000000001" customHeight="1">
      <c r="B45" s="30"/>
      <c r="E45" s="30"/>
      <c r="H45" s="30"/>
    </row>
    <row r="46" spans="2:8" customFormat="1" ht="17.100000000000001" customHeight="1">
      <c r="B46" s="30"/>
      <c r="E46" s="30"/>
      <c r="H46" s="30"/>
    </row>
    <row r="47" spans="2:8" customFormat="1" ht="17.100000000000001" customHeight="1">
      <c r="B47" s="30"/>
      <c r="E47" s="30"/>
      <c r="H47" s="30"/>
    </row>
    <row r="48" spans="2:8" customFormat="1" ht="17.100000000000001" customHeight="1">
      <c r="B48" s="30"/>
      <c r="E48" s="30"/>
      <c r="H48" s="30"/>
    </row>
    <row r="49" spans="2:8" customFormat="1" ht="17.100000000000001" customHeight="1">
      <c r="B49" s="30"/>
      <c r="E49" s="30"/>
      <c r="H49" s="30"/>
    </row>
    <row r="50" spans="2:8" customFormat="1" ht="17.100000000000001" customHeight="1">
      <c r="B50" s="30"/>
      <c r="E50" s="30"/>
      <c r="H50" s="30"/>
    </row>
    <row r="51" spans="2:8" customFormat="1" ht="17.100000000000001" customHeight="1">
      <c r="B51" s="30"/>
      <c r="E51" s="30"/>
      <c r="H51" s="30"/>
    </row>
    <row r="52" spans="2:8" customFormat="1" ht="17.100000000000001" customHeight="1">
      <c r="B52" s="30"/>
      <c r="E52" s="30"/>
      <c r="H52" s="30"/>
    </row>
    <row r="53" spans="2:8" customFormat="1" ht="17.100000000000001" customHeight="1">
      <c r="B53" s="30"/>
      <c r="E53" s="30"/>
      <c r="H53" s="30"/>
    </row>
    <row r="54" spans="2:8" customFormat="1" ht="17.100000000000001" customHeight="1">
      <c r="B54" s="30"/>
      <c r="E54" s="30"/>
      <c r="H54" s="30"/>
    </row>
    <row r="55" spans="2:8" customFormat="1" ht="17.100000000000001" customHeight="1">
      <c r="B55" s="30"/>
      <c r="E55" s="30"/>
      <c r="H55" s="30"/>
    </row>
    <row r="56" spans="2:8" customFormat="1" ht="17.100000000000001" customHeight="1">
      <c r="B56" s="30"/>
      <c r="E56" s="30"/>
      <c r="H56" s="30"/>
    </row>
    <row r="57" spans="2:8" customFormat="1" ht="17.100000000000001" customHeight="1">
      <c r="B57" s="30"/>
      <c r="E57" s="30"/>
      <c r="H57" s="30"/>
    </row>
    <row r="58" spans="2:8" customFormat="1" ht="17.100000000000001" customHeight="1">
      <c r="B58" s="30"/>
      <c r="E58" s="30"/>
      <c r="H58" s="30"/>
    </row>
    <row r="59" spans="2:8" customFormat="1" ht="17.100000000000001" customHeight="1">
      <c r="B59" s="30"/>
      <c r="E59" s="30"/>
      <c r="H59" s="30"/>
    </row>
    <row r="60" spans="2:8" customFormat="1" ht="17.100000000000001" customHeight="1">
      <c r="B60" s="30"/>
      <c r="E60" s="30"/>
      <c r="H60" s="30"/>
    </row>
    <row r="61" spans="2:8" customFormat="1" ht="17.100000000000001" customHeight="1">
      <c r="B61" s="30"/>
      <c r="E61" s="30"/>
      <c r="H61" s="30"/>
    </row>
    <row r="62" spans="2:8" customFormat="1" ht="17.100000000000001" customHeight="1">
      <c r="B62" s="30"/>
      <c r="E62" s="30"/>
      <c r="H62" s="30"/>
    </row>
    <row r="63" spans="2:8" customFormat="1" ht="17.100000000000001" customHeight="1">
      <c r="B63" s="30"/>
      <c r="E63" s="30"/>
      <c r="H63" s="30"/>
    </row>
    <row r="64" spans="2:8" customFormat="1" ht="17.100000000000001" customHeight="1">
      <c r="B64" s="30"/>
      <c r="E64" s="30"/>
      <c r="H64" s="30"/>
    </row>
    <row r="65" spans="2:8" customFormat="1" ht="17.100000000000001" customHeight="1">
      <c r="B65" s="30"/>
      <c r="E65" s="30"/>
      <c r="H65" s="30"/>
    </row>
    <row r="66" spans="2:8" customFormat="1" ht="17.100000000000001" customHeight="1">
      <c r="B66" s="30"/>
      <c r="E66" s="30"/>
      <c r="H66" s="30"/>
    </row>
    <row r="67" spans="2:8" customFormat="1" ht="17.100000000000001" customHeight="1">
      <c r="B67" s="30"/>
      <c r="E67" s="30"/>
      <c r="H67" s="30"/>
    </row>
    <row r="68" spans="2:8" customFormat="1" ht="17.100000000000001" customHeight="1">
      <c r="B68" s="30"/>
      <c r="E68" s="30"/>
      <c r="H68" s="30"/>
    </row>
    <row r="69" spans="2:8" customFormat="1" ht="17.100000000000001" customHeight="1">
      <c r="B69" s="30"/>
      <c r="E69" s="30"/>
      <c r="H69" s="30"/>
    </row>
    <row r="70" spans="2:8" customFormat="1" ht="17.100000000000001" customHeight="1">
      <c r="B70" s="30"/>
      <c r="E70" s="30"/>
      <c r="H70" s="30"/>
    </row>
    <row r="71" spans="2:8" customFormat="1" ht="17.100000000000001" customHeight="1">
      <c r="B71" s="30"/>
      <c r="E71" s="30"/>
      <c r="H71" s="30"/>
    </row>
    <row r="72" spans="2:8" customFormat="1" ht="17.100000000000001" customHeight="1">
      <c r="B72" s="30"/>
      <c r="E72" s="30"/>
      <c r="H72" s="30"/>
    </row>
    <row r="73" spans="2:8" customFormat="1" ht="17.100000000000001" customHeight="1">
      <c r="B73" s="30"/>
      <c r="E73" s="30"/>
      <c r="H73" s="30"/>
    </row>
    <row r="74" spans="2:8" customFormat="1" ht="17.100000000000001" customHeight="1">
      <c r="B74" s="30"/>
      <c r="E74" s="30"/>
      <c r="H74" s="30"/>
    </row>
    <row r="75" spans="2:8" customFormat="1" ht="17.100000000000001" customHeight="1">
      <c r="B75" s="30"/>
      <c r="E75" s="30"/>
      <c r="H75" s="30"/>
    </row>
    <row r="76" spans="2:8" customFormat="1" ht="17.100000000000001" customHeight="1">
      <c r="B76" s="30"/>
      <c r="E76" s="30"/>
      <c r="H76" s="30"/>
    </row>
    <row r="77" spans="2:8" customFormat="1" ht="17.100000000000001" customHeight="1">
      <c r="B77" s="30"/>
      <c r="E77" s="30"/>
      <c r="H77" s="30"/>
    </row>
    <row r="78" spans="2:8" customFormat="1" ht="17.100000000000001" customHeight="1">
      <c r="B78" s="30"/>
      <c r="E78" s="30"/>
      <c r="H78" s="30"/>
    </row>
    <row r="79" spans="2:8" customFormat="1" ht="17.100000000000001" customHeight="1">
      <c r="B79" s="30"/>
      <c r="E79" s="30"/>
      <c r="H79" s="30"/>
    </row>
    <row r="80" spans="2:8" customFormat="1" ht="17.100000000000001" customHeight="1">
      <c r="B80" s="30"/>
      <c r="E80" s="30"/>
      <c r="H80" s="30"/>
    </row>
    <row r="81" spans="2:8" customFormat="1" ht="17.100000000000001" customHeight="1">
      <c r="B81" s="30"/>
      <c r="E81" s="30"/>
      <c r="H81" s="30"/>
    </row>
    <row r="82" spans="2:8" customFormat="1" ht="17.100000000000001" customHeight="1">
      <c r="B82" s="30"/>
      <c r="E82" s="30"/>
      <c r="H82" s="30"/>
    </row>
    <row r="83" spans="2:8" customFormat="1" ht="17.100000000000001" customHeight="1">
      <c r="B83" s="30"/>
      <c r="E83" s="30"/>
      <c r="H83" s="30"/>
    </row>
    <row r="84" spans="2:8" customFormat="1" ht="17.100000000000001" customHeight="1">
      <c r="B84" s="30"/>
      <c r="E84" s="30"/>
      <c r="H84" s="30"/>
    </row>
    <row r="85" spans="2:8" customFormat="1" ht="17.100000000000001" customHeight="1">
      <c r="B85" s="30"/>
      <c r="E85" s="30"/>
      <c r="H85" s="30"/>
    </row>
    <row r="86" spans="2:8" customFormat="1" ht="17.100000000000001" customHeight="1">
      <c r="B86" s="30"/>
      <c r="E86" s="30"/>
      <c r="H86" s="30"/>
    </row>
    <row r="87" spans="2:8" customFormat="1" ht="17.100000000000001" customHeight="1">
      <c r="B87" s="30"/>
      <c r="E87" s="30"/>
      <c r="H87" s="30"/>
    </row>
    <row r="88" spans="2:8" customFormat="1" ht="17.100000000000001" customHeight="1">
      <c r="B88" s="30"/>
      <c r="E88" s="30"/>
      <c r="H88" s="30"/>
    </row>
    <row r="89" spans="2:8" customFormat="1" ht="17.100000000000001" customHeight="1">
      <c r="B89" s="30"/>
      <c r="E89" s="30"/>
      <c r="H89" s="30"/>
    </row>
    <row r="90" spans="2:8" customFormat="1" ht="17.100000000000001" customHeight="1">
      <c r="B90" s="30"/>
      <c r="E90" s="30"/>
      <c r="H90" s="30"/>
    </row>
    <row r="91" spans="2:8" customFormat="1" ht="17.100000000000001" customHeight="1">
      <c r="B91" s="30"/>
      <c r="E91" s="30"/>
      <c r="H91" s="30"/>
    </row>
    <row r="92" spans="2:8" customFormat="1" ht="17.100000000000001" customHeight="1">
      <c r="B92" s="30"/>
      <c r="E92" s="30"/>
      <c r="H92" s="30"/>
    </row>
    <row r="93" spans="2:8" customFormat="1" ht="17.100000000000001" customHeight="1">
      <c r="B93" s="30"/>
      <c r="E93" s="30"/>
      <c r="H93" s="30"/>
    </row>
    <row r="94" spans="2:8" customFormat="1" ht="17.100000000000001" customHeight="1">
      <c r="B94" s="30"/>
      <c r="E94" s="30"/>
      <c r="H94" s="30"/>
    </row>
    <row r="95" spans="2:8" customFormat="1" ht="17.100000000000001" customHeight="1">
      <c r="B95" s="30"/>
      <c r="E95" s="30"/>
      <c r="H95" s="30"/>
    </row>
    <row r="96" spans="2:8" customFormat="1" ht="17.100000000000001" customHeight="1">
      <c r="B96" s="30"/>
      <c r="E96" s="30"/>
      <c r="H96" s="30"/>
    </row>
    <row r="97" spans="2:8" customFormat="1" ht="17.100000000000001" customHeight="1">
      <c r="B97" s="30"/>
      <c r="E97" s="30"/>
      <c r="H97" s="30"/>
    </row>
    <row r="98" spans="2:8" customFormat="1" ht="17.100000000000001" customHeight="1">
      <c r="B98" s="30"/>
      <c r="E98" s="30"/>
      <c r="H98" s="30"/>
    </row>
    <row r="99" spans="2:8" customFormat="1" ht="17.100000000000001" customHeight="1">
      <c r="B99" s="30"/>
      <c r="E99" s="30"/>
      <c r="H99" s="30"/>
    </row>
    <row r="100" spans="2:8" customFormat="1" ht="17.100000000000001" customHeight="1">
      <c r="B100" s="30"/>
      <c r="E100" s="30"/>
      <c r="H100" s="30"/>
    </row>
    <row r="101" spans="2:8" customFormat="1" ht="17.100000000000001" customHeight="1">
      <c r="B101" s="30"/>
      <c r="E101" s="30"/>
      <c r="H101" s="30"/>
    </row>
    <row r="102" spans="2:8" customFormat="1" ht="17.100000000000001" customHeight="1">
      <c r="B102" s="30"/>
      <c r="E102" s="30"/>
      <c r="H102" s="30"/>
    </row>
    <row r="103" spans="2:8" customFormat="1" ht="17.100000000000001" customHeight="1">
      <c r="B103" s="30"/>
      <c r="E103" s="30"/>
      <c r="H103" s="30"/>
    </row>
    <row r="104" spans="2:8" customFormat="1" ht="17.100000000000001" customHeight="1">
      <c r="B104" s="30"/>
      <c r="E104" s="30"/>
      <c r="H104" s="30"/>
    </row>
    <row r="105" spans="2:8" customFormat="1" ht="17.100000000000001" customHeight="1">
      <c r="B105" s="30"/>
      <c r="E105" s="30"/>
      <c r="H105" s="30"/>
    </row>
    <row r="106" spans="2:8" customFormat="1" ht="17.100000000000001" customHeight="1">
      <c r="B106" s="30"/>
      <c r="E106" s="30"/>
      <c r="H106" s="30"/>
    </row>
    <row r="107" spans="2:8" customFormat="1" ht="17.100000000000001" customHeight="1">
      <c r="B107" s="30"/>
      <c r="E107" s="30"/>
      <c r="H107" s="30"/>
    </row>
    <row r="108" spans="2:8" customFormat="1" ht="17.100000000000001" customHeight="1">
      <c r="B108" s="30"/>
      <c r="E108" s="30"/>
      <c r="H108" s="30"/>
    </row>
    <row r="109" spans="2:8" customFormat="1" ht="17.100000000000001" customHeight="1">
      <c r="B109" s="30"/>
      <c r="E109" s="30"/>
      <c r="H109" s="30"/>
    </row>
    <row r="110" spans="2:8" customFormat="1" ht="17.100000000000001" customHeight="1">
      <c r="B110" s="30"/>
      <c r="E110" s="30"/>
      <c r="H110" s="30"/>
    </row>
    <row r="111" spans="2:8" customFormat="1" ht="17.100000000000001" customHeight="1">
      <c r="B111" s="30"/>
      <c r="E111" s="30"/>
      <c r="H111" s="30"/>
    </row>
    <row r="112" spans="2:8" customFormat="1" ht="17.100000000000001" customHeight="1">
      <c r="B112" s="30"/>
      <c r="E112" s="30"/>
      <c r="H112" s="30"/>
    </row>
    <row r="113" spans="2:8" customFormat="1" ht="17.100000000000001" customHeight="1">
      <c r="B113" s="30"/>
      <c r="E113" s="30"/>
      <c r="H113" s="30"/>
    </row>
    <row r="114" spans="2:8" customFormat="1" ht="17.100000000000001" customHeight="1">
      <c r="B114" s="30"/>
      <c r="E114" s="30"/>
      <c r="H114" s="30"/>
    </row>
    <row r="115" spans="2:8" customFormat="1" ht="17.100000000000001" customHeight="1">
      <c r="B115" s="30"/>
      <c r="E115" s="30"/>
      <c r="H115" s="30"/>
    </row>
    <row r="116" spans="2:8" customFormat="1" ht="17.100000000000001" customHeight="1">
      <c r="B116" s="30"/>
      <c r="E116" s="30"/>
      <c r="H116" s="30"/>
    </row>
    <row r="117" spans="2:8" customFormat="1" ht="17.100000000000001" customHeight="1">
      <c r="B117" s="30"/>
      <c r="E117" s="30"/>
      <c r="H117" s="30"/>
    </row>
    <row r="118" spans="2:8" customFormat="1" ht="17.100000000000001" customHeight="1">
      <c r="B118" s="30"/>
      <c r="E118" s="30"/>
      <c r="H118" s="30"/>
    </row>
    <row r="119" spans="2:8" customFormat="1" ht="17.100000000000001" customHeight="1">
      <c r="B119" s="30"/>
      <c r="E119" s="30"/>
      <c r="H119" s="30"/>
    </row>
    <row r="120" spans="2:8" customFormat="1" ht="17.100000000000001" customHeight="1">
      <c r="B120" s="30"/>
      <c r="E120" s="30"/>
      <c r="H120" s="30"/>
    </row>
    <row r="121" spans="2:8" customFormat="1" ht="17.100000000000001" customHeight="1">
      <c r="B121" s="30"/>
      <c r="E121" s="30"/>
      <c r="H121" s="30"/>
    </row>
    <row r="122" spans="2:8" customFormat="1" ht="17.100000000000001" customHeight="1">
      <c r="B122" s="30"/>
      <c r="E122" s="30"/>
      <c r="H122" s="30"/>
    </row>
    <row r="123" spans="2:8" customFormat="1" ht="17.100000000000001" customHeight="1">
      <c r="B123" s="30"/>
      <c r="E123" s="30"/>
      <c r="H123" s="30"/>
    </row>
    <row r="124" spans="2:8" customFormat="1" ht="17.100000000000001" customHeight="1">
      <c r="B124" s="30"/>
      <c r="E124" s="30"/>
      <c r="H124" s="30"/>
    </row>
    <row r="125" spans="2:8" customFormat="1" ht="17.100000000000001" customHeight="1">
      <c r="B125" s="30"/>
      <c r="E125" s="30"/>
      <c r="H125" s="30"/>
    </row>
    <row r="126" spans="2:8" customFormat="1" ht="17.100000000000001" customHeight="1">
      <c r="B126" s="30"/>
      <c r="E126" s="30"/>
      <c r="H126" s="30"/>
    </row>
    <row r="127" spans="2:8" customFormat="1" ht="17.100000000000001" customHeight="1">
      <c r="B127" s="30"/>
      <c r="E127" s="30"/>
      <c r="H127" s="30"/>
    </row>
    <row r="128" spans="2:8" customFormat="1" ht="17.100000000000001" customHeight="1">
      <c r="B128" s="30"/>
      <c r="E128" s="30"/>
      <c r="H128" s="30"/>
    </row>
    <row r="129" spans="2:8" customFormat="1" ht="17.100000000000001" customHeight="1">
      <c r="B129" s="30"/>
      <c r="E129" s="30"/>
      <c r="H129" s="30"/>
    </row>
    <row r="130" spans="2:8" customFormat="1" ht="17.100000000000001" customHeight="1">
      <c r="B130" s="30"/>
      <c r="E130" s="30"/>
      <c r="H130" s="30"/>
    </row>
    <row r="131" spans="2:8" customFormat="1" ht="17.100000000000001" customHeight="1">
      <c r="B131" s="30"/>
      <c r="E131" s="30"/>
      <c r="H131" s="30"/>
    </row>
    <row r="132" spans="2:8" customFormat="1" ht="17.100000000000001" customHeight="1">
      <c r="B132" s="30"/>
      <c r="E132" s="30"/>
      <c r="H132" s="30"/>
    </row>
    <row r="133" spans="2:8" customFormat="1" ht="17.100000000000001" customHeight="1">
      <c r="B133" s="30"/>
      <c r="E133" s="30"/>
      <c r="H133" s="30"/>
    </row>
    <row r="134" spans="2:8" customFormat="1" ht="17.100000000000001" customHeight="1">
      <c r="B134" s="30"/>
      <c r="E134" s="30"/>
      <c r="H134" s="30"/>
    </row>
    <row r="135" spans="2:8" customFormat="1" ht="17.100000000000001" customHeight="1">
      <c r="B135" s="30"/>
      <c r="E135" s="30"/>
      <c r="H135" s="30"/>
    </row>
    <row r="136" spans="2:8" customFormat="1" ht="17.100000000000001" customHeight="1">
      <c r="B136" s="30"/>
      <c r="E136" s="30"/>
      <c r="H136" s="30"/>
    </row>
    <row r="137" spans="2:8" customFormat="1" ht="17.100000000000001" customHeight="1">
      <c r="B137" s="30"/>
      <c r="E137" s="30"/>
      <c r="H137" s="30"/>
    </row>
    <row r="138" spans="2:8" customFormat="1" ht="17.100000000000001" customHeight="1">
      <c r="B138" s="30"/>
      <c r="E138" s="30"/>
      <c r="H138" s="30"/>
    </row>
    <row r="139" spans="2:8" customFormat="1" ht="17.100000000000001" customHeight="1">
      <c r="B139" s="30"/>
      <c r="E139" s="30"/>
      <c r="H139" s="30"/>
    </row>
    <row r="140" spans="2:8" customFormat="1" ht="17.100000000000001" customHeight="1">
      <c r="B140" s="30"/>
      <c r="E140" s="30"/>
      <c r="H140" s="30"/>
    </row>
    <row r="141" spans="2:8" customFormat="1" ht="17.100000000000001" customHeight="1">
      <c r="B141" s="30"/>
      <c r="E141" s="30"/>
      <c r="H141" s="30"/>
    </row>
    <row r="142" spans="2:8" customFormat="1" ht="17.100000000000001" customHeight="1">
      <c r="B142" s="30"/>
      <c r="E142" s="30"/>
      <c r="H142" s="30"/>
    </row>
    <row r="143" spans="2:8" customFormat="1" ht="17.100000000000001" customHeight="1">
      <c r="B143" s="30"/>
      <c r="E143" s="30"/>
      <c r="H143" s="30"/>
    </row>
    <row r="144" spans="2:8" customFormat="1" ht="17.100000000000001" customHeight="1">
      <c r="B144" s="30"/>
      <c r="E144" s="30"/>
      <c r="H144" s="30"/>
    </row>
    <row r="145" spans="2:8" customFormat="1" ht="17.100000000000001" customHeight="1">
      <c r="B145" s="30"/>
      <c r="E145" s="30"/>
      <c r="H145" s="30"/>
    </row>
    <row r="146" spans="2:8" customFormat="1" ht="17.100000000000001" customHeight="1">
      <c r="B146" s="30"/>
      <c r="E146" s="30"/>
      <c r="H146" s="30"/>
    </row>
    <row r="147" spans="2:8" customFormat="1" ht="17.100000000000001" customHeight="1">
      <c r="B147" s="30"/>
      <c r="E147" s="30"/>
      <c r="H147" s="30"/>
    </row>
    <row r="148" spans="2:8" customFormat="1" ht="17.100000000000001" customHeight="1">
      <c r="B148" s="30"/>
      <c r="E148" s="30"/>
      <c r="H148" s="30"/>
    </row>
    <row r="149" spans="2:8" customFormat="1" ht="17.100000000000001" customHeight="1">
      <c r="B149" s="30"/>
      <c r="E149" s="30"/>
      <c r="H149" s="30"/>
    </row>
    <row r="150" spans="2:8" customFormat="1" ht="17.100000000000001" customHeight="1">
      <c r="B150" s="30"/>
      <c r="E150" s="30"/>
      <c r="H150" s="30"/>
    </row>
    <row r="151" spans="2:8" customFormat="1" ht="17.100000000000001" customHeight="1">
      <c r="B151" s="30"/>
      <c r="E151" s="30"/>
      <c r="H151" s="30"/>
    </row>
    <row r="152" spans="2:8" customFormat="1" ht="17.100000000000001" customHeight="1">
      <c r="B152" s="30"/>
      <c r="E152" s="30"/>
      <c r="H152" s="30"/>
    </row>
    <row r="153" spans="2:8" customFormat="1" ht="17.100000000000001" customHeight="1">
      <c r="B153" s="30"/>
      <c r="E153" s="30"/>
      <c r="H153" s="30"/>
    </row>
    <row r="154" spans="2:8" customFormat="1" ht="17.100000000000001" customHeight="1">
      <c r="B154" s="30"/>
      <c r="E154" s="30"/>
      <c r="H154" s="30"/>
    </row>
    <row r="155" spans="2:8" customFormat="1" ht="17.100000000000001" customHeight="1">
      <c r="B155" s="30"/>
      <c r="E155" s="30"/>
      <c r="H155" s="30"/>
    </row>
    <row r="156" spans="2:8" customFormat="1" ht="17.100000000000001" customHeight="1">
      <c r="B156" s="30"/>
      <c r="E156" s="30"/>
      <c r="H156" s="30"/>
    </row>
    <row r="157" spans="2:8" customFormat="1" ht="17.100000000000001" customHeight="1">
      <c r="B157" s="30"/>
      <c r="E157" s="30"/>
      <c r="H157" s="30"/>
    </row>
    <row r="158" spans="2:8" customFormat="1" ht="17.100000000000001" customHeight="1">
      <c r="B158" s="30"/>
      <c r="E158" s="30"/>
      <c r="H158" s="30"/>
    </row>
    <row r="159" spans="2:8" customFormat="1" ht="17.100000000000001" customHeight="1">
      <c r="B159" s="30"/>
      <c r="E159" s="30"/>
      <c r="H159" s="30"/>
    </row>
    <row r="160" spans="2:8" customFormat="1" ht="17.100000000000001" customHeight="1">
      <c r="B160" s="30"/>
      <c r="E160" s="30"/>
      <c r="H160" s="30"/>
    </row>
    <row r="161" spans="2:8" customFormat="1" ht="17.100000000000001" customHeight="1">
      <c r="B161" s="30"/>
      <c r="E161" s="30"/>
      <c r="H161" s="30"/>
    </row>
    <row r="162" spans="2:8" customFormat="1" ht="17.100000000000001" customHeight="1">
      <c r="B162" s="30"/>
      <c r="E162" s="30"/>
      <c r="H162" s="30"/>
    </row>
    <row r="163" spans="2:8" customFormat="1" ht="17.100000000000001" customHeight="1">
      <c r="B163" s="30"/>
      <c r="E163" s="30"/>
      <c r="H163" s="30"/>
    </row>
    <row r="164" spans="2:8" customFormat="1" ht="17.100000000000001" customHeight="1">
      <c r="B164" s="30"/>
      <c r="E164" s="30"/>
      <c r="H164" s="30"/>
    </row>
    <row r="165" spans="2:8" customFormat="1" ht="17.100000000000001" customHeight="1">
      <c r="B165" s="30"/>
      <c r="E165" s="30"/>
      <c r="H165" s="30"/>
    </row>
    <row r="166" spans="2:8" customFormat="1" ht="17.100000000000001" customHeight="1">
      <c r="B166" s="30"/>
      <c r="E166" s="30"/>
      <c r="H166" s="30"/>
    </row>
    <row r="167" spans="2:8" customFormat="1" ht="17.100000000000001" customHeight="1">
      <c r="B167" s="30"/>
      <c r="E167" s="30"/>
      <c r="H167" s="30"/>
    </row>
    <row r="168" spans="2:8" customFormat="1" ht="17.100000000000001" customHeight="1">
      <c r="B168" s="30"/>
      <c r="E168" s="30"/>
      <c r="H168" s="30"/>
    </row>
    <row r="169" spans="2:8" customFormat="1" ht="17.100000000000001" customHeight="1">
      <c r="B169" s="30"/>
      <c r="E169" s="30"/>
      <c r="H169" s="30"/>
    </row>
    <row r="170" spans="2:8" customFormat="1" ht="17.100000000000001" customHeight="1">
      <c r="B170" s="30"/>
      <c r="E170" s="30"/>
      <c r="H170" s="30"/>
    </row>
    <row r="171" spans="2:8" customFormat="1" ht="17.100000000000001" customHeight="1">
      <c r="B171" s="30"/>
      <c r="E171" s="30"/>
      <c r="H171" s="30"/>
    </row>
    <row r="172" spans="2:8" customFormat="1" ht="17.100000000000001" customHeight="1">
      <c r="B172" s="30"/>
      <c r="E172" s="30"/>
      <c r="H172" s="30"/>
    </row>
    <row r="173" spans="2:8" customFormat="1" ht="17.100000000000001" customHeight="1">
      <c r="B173" s="30"/>
      <c r="E173" s="30"/>
      <c r="H173" s="30"/>
    </row>
    <row r="174" spans="2:8" customFormat="1" ht="17.100000000000001" customHeight="1">
      <c r="B174" s="30"/>
      <c r="E174" s="30"/>
      <c r="H174" s="30"/>
    </row>
    <row r="175" spans="2:8" customFormat="1" ht="17.100000000000001" customHeight="1">
      <c r="B175" s="30"/>
      <c r="E175" s="30"/>
      <c r="H175" s="30"/>
    </row>
    <row r="176" spans="2:8" customFormat="1" ht="17.100000000000001" customHeight="1">
      <c r="B176" s="30"/>
      <c r="E176" s="30"/>
      <c r="H176" s="30"/>
    </row>
    <row r="177" spans="2:8" customFormat="1" ht="17.100000000000001" customHeight="1">
      <c r="B177" s="30"/>
      <c r="E177" s="30"/>
      <c r="H177" s="30"/>
    </row>
    <row r="178" spans="2:8" customFormat="1" ht="17.100000000000001" customHeight="1">
      <c r="B178" s="30"/>
      <c r="E178" s="30"/>
      <c r="H178" s="30"/>
    </row>
    <row r="179" spans="2:8" customFormat="1" ht="17.100000000000001" customHeight="1">
      <c r="B179" s="30"/>
      <c r="E179" s="30"/>
      <c r="H179" s="30"/>
    </row>
    <row r="180" spans="2:8" customFormat="1" ht="17.100000000000001" customHeight="1">
      <c r="B180" s="30"/>
      <c r="E180" s="30"/>
      <c r="H180" s="30"/>
    </row>
    <row r="181" spans="2:8" customFormat="1" ht="17.100000000000001" customHeight="1">
      <c r="B181" s="30"/>
      <c r="E181" s="30"/>
      <c r="H181" s="30"/>
    </row>
    <row r="182" spans="2:8" customFormat="1" ht="17.100000000000001" customHeight="1">
      <c r="B182" s="30"/>
      <c r="E182" s="30"/>
      <c r="H182" s="30"/>
    </row>
    <row r="183" spans="2:8" customFormat="1" ht="17.100000000000001" customHeight="1">
      <c r="B183" s="30"/>
      <c r="E183" s="30"/>
      <c r="H183" s="30"/>
    </row>
    <row r="184" spans="2:8" customFormat="1" ht="17.100000000000001" customHeight="1">
      <c r="B184" s="30"/>
      <c r="E184" s="30"/>
      <c r="H184" s="30"/>
    </row>
    <row r="185" spans="2:8" customFormat="1" ht="17.100000000000001" customHeight="1">
      <c r="B185" s="30"/>
      <c r="E185" s="30"/>
      <c r="H185" s="30"/>
    </row>
    <row r="186" spans="2:8" customFormat="1" ht="17.100000000000001" customHeight="1">
      <c r="B186" s="30"/>
      <c r="E186" s="30"/>
      <c r="H186" s="30"/>
    </row>
    <row r="187" spans="2:8" customFormat="1" ht="17.100000000000001" customHeight="1">
      <c r="B187" s="30"/>
      <c r="E187" s="30"/>
      <c r="H187" s="30"/>
    </row>
    <row r="188" spans="2:8" customFormat="1" ht="17.100000000000001" customHeight="1">
      <c r="B188" s="30"/>
      <c r="E188" s="30"/>
      <c r="H188" s="30"/>
    </row>
    <row r="189" spans="2:8" customFormat="1" ht="17.100000000000001" customHeight="1">
      <c r="B189" s="30"/>
      <c r="E189" s="30"/>
      <c r="H189" s="30"/>
    </row>
    <row r="190" spans="2:8" customFormat="1" ht="17.100000000000001" customHeight="1">
      <c r="B190" s="30"/>
      <c r="E190" s="30"/>
      <c r="H190" s="30"/>
    </row>
    <row r="191" spans="2:8" customFormat="1" ht="17.100000000000001" customHeight="1">
      <c r="B191" s="30"/>
      <c r="E191" s="30"/>
      <c r="H191" s="30"/>
    </row>
    <row r="192" spans="2:8" customFormat="1" ht="17.100000000000001" customHeight="1">
      <c r="B192" s="30"/>
      <c r="E192" s="30"/>
      <c r="H192" s="30"/>
    </row>
    <row r="193" spans="2:8" customFormat="1" ht="17.100000000000001" customHeight="1">
      <c r="B193" s="30"/>
      <c r="E193" s="30"/>
      <c r="H193" s="30"/>
    </row>
    <row r="194" spans="2:8" customFormat="1" ht="17.100000000000001" customHeight="1">
      <c r="B194" s="30"/>
      <c r="E194" s="30"/>
      <c r="H194" s="30"/>
    </row>
    <row r="195" spans="2:8" customFormat="1" ht="17.100000000000001" customHeight="1">
      <c r="B195" s="30"/>
      <c r="E195" s="30"/>
      <c r="H195" s="30"/>
    </row>
    <row r="196" spans="2:8" customFormat="1" ht="17.100000000000001" customHeight="1">
      <c r="B196" s="30"/>
      <c r="E196" s="30"/>
      <c r="H196" s="30"/>
    </row>
    <row r="197" spans="2:8" customFormat="1" ht="17.100000000000001" customHeight="1">
      <c r="B197" s="30"/>
      <c r="E197" s="30"/>
      <c r="H197" s="30"/>
    </row>
    <row r="198" spans="2:8" customFormat="1" ht="17.100000000000001" customHeight="1">
      <c r="B198" s="30"/>
      <c r="E198" s="30"/>
      <c r="H198" s="30"/>
    </row>
    <row r="199" spans="2:8" customFormat="1" ht="17.100000000000001" customHeight="1">
      <c r="B199" s="30"/>
      <c r="E199" s="30"/>
      <c r="H199" s="30"/>
    </row>
    <row r="200" spans="2:8" customFormat="1" ht="17.100000000000001" customHeight="1">
      <c r="B200" s="30"/>
      <c r="E200" s="30"/>
      <c r="H200" s="30"/>
    </row>
    <row r="201" spans="2:8" customFormat="1" ht="17.100000000000001" customHeight="1">
      <c r="B201" s="30"/>
      <c r="E201" s="30"/>
      <c r="H201" s="30"/>
    </row>
    <row r="202" spans="2:8" customFormat="1" ht="17.100000000000001" customHeight="1">
      <c r="B202" s="30"/>
      <c r="E202" s="30"/>
      <c r="H202" s="30"/>
    </row>
    <row r="203" spans="2:8" customFormat="1" ht="17.100000000000001" customHeight="1">
      <c r="B203" s="30"/>
      <c r="E203" s="30"/>
      <c r="H203" s="30"/>
    </row>
    <row r="204" spans="2:8" customFormat="1" ht="17.100000000000001" customHeight="1">
      <c r="B204" s="30"/>
      <c r="E204" s="30"/>
      <c r="H204" s="30"/>
    </row>
    <row r="205" spans="2:8" customFormat="1" ht="17.100000000000001" customHeight="1">
      <c r="B205" s="30"/>
      <c r="E205" s="30"/>
      <c r="H205" s="30"/>
    </row>
    <row r="206" spans="2:8" customFormat="1" ht="17.100000000000001" customHeight="1">
      <c r="B206" s="30"/>
      <c r="E206" s="30"/>
      <c r="H206" s="30"/>
    </row>
    <row r="207" spans="2:8" customFormat="1" ht="17.100000000000001" customHeight="1">
      <c r="B207" s="30"/>
      <c r="E207" s="30"/>
      <c r="H207" s="30"/>
    </row>
    <row r="208" spans="2:8" customFormat="1" ht="17.100000000000001" customHeight="1">
      <c r="B208" s="30"/>
      <c r="E208" s="30"/>
      <c r="H208" s="30"/>
    </row>
    <row r="209" spans="2:8" customFormat="1" ht="17.100000000000001" customHeight="1">
      <c r="B209" s="30"/>
      <c r="E209" s="30"/>
      <c r="H209" s="30"/>
    </row>
    <row r="210" spans="2:8" customFormat="1" ht="17.100000000000001" customHeight="1">
      <c r="B210" s="30"/>
      <c r="E210" s="30"/>
      <c r="H210" s="30"/>
    </row>
    <row r="211" spans="2:8" customFormat="1" ht="17.100000000000001" customHeight="1">
      <c r="B211" s="30"/>
      <c r="E211" s="30"/>
      <c r="H211" s="30"/>
    </row>
    <row r="212" spans="2:8" customFormat="1" ht="17.100000000000001" customHeight="1">
      <c r="B212" s="30"/>
      <c r="E212" s="30"/>
      <c r="H212" s="30"/>
    </row>
    <row r="213" spans="2:8" customFormat="1" ht="17.100000000000001" customHeight="1">
      <c r="B213" s="30"/>
      <c r="E213" s="30"/>
      <c r="H213" s="30"/>
    </row>
    <row r="214" spans="2:8" customFormat="1" ht="17.100000000000001" customHeight="1">
      <c r="B214" s="30"/>
      <c r="E214" s="30"/>
      <c r="H214" s="30"/>
    </row>
    <row r="215" spans="2:8" customFormat="1" ht="17.100000000000001" customHeight="1">
      <c r="B215" s="30"/>
      <c r="E215" s="30"/>
      <c r="H215" s="30"/>
    </row>
    <row r="216" spans="2:8" customFormat="1" ht="17.100000000000001" customHeight="1">
      <c r="B216" s="30"/>
      <c r="E216" s="30"/>
      <c r="H216" s="30"/>
    </row>
    <row r="217" spans="2:8" customFormat="1" ht="17.100000000000001" customHeight="1">
      <c r="B217" s="30"/>
      <c r="E217" s="30"/>
      <c r="H217" s="30"/>
    </row>
    <row r="218" spans="2:8" customFormat="1" ht="17.100000000000001" customHeight="1">
      <c r="B218" s="30"/>
      <c r="E218" s="30"/>
      <c r="H218" s="30"/>
    </row>
    <row r="219" spans="2:8" customFormat="1" ht="17.100000000000001" customHeight="1">
      <c r="B219" s="30"/>
      <c r="E219" s="30"/>
      <c r="H219" s="30"/>
    </row>
    <row r="220" spans="2:8" customFormat="1" ht="17.100000000000001" customHeight="1">
      <c r="B220" s="30"/>
      <c r="E220" s="30"/>
      <c r="H220" s="30"/>
    </row>
    <row r="221" spans="2:8" customFormat="1" ht="17.100000000000001" customHeight="1">
      <c r="B221" s="30"/>
      <c r="E221" s="30"/>
      <c r="H221" s="30"/>
    </row>
    <row r="222" spans="2:8" customFormat="1" ht="17.100000000000001" customHeight="1">
      <c r="B222" s="30"/>
      <c r="E222" s="30"/>
      <c r="H222" s="30"/>
    </row>
    <row r="223" spans="2:8" customFormat="1" ht="17.100000000000001" customHeight="1">
      <c r="B223" s="30"/>
      <c r="E223" s="30"/>
      <c r="H223" s="30"/>
    </row>
    <row r="224" spans="2:8" customFormat="1" ht="17.100000000000001" customHeight="1">
      <c r="B224" s="30"/>
      <c r="E224" s="30"/>
      <c r="H224" s="30"/>
    </row>
    <row r="225" spans="2:8" customFormat="1" ht="17.100000000000001" customHeight="1">
      <c r="B225" s="30"/>
      <c r="E225" s="30"/>
      <c r="H225" s="30"/>
    </row>
    <row r="226" spans="2:8" customFormat="1" ht="17.100000000000001" customHeight="1">
      <c r="B226" s="30"/>
      <c r="E226" s="30"/>
      <c r="H226" s="30"/>
    </row>
    <row r="227" spans="2:8" customFormat="1" ht="17.100000000000001" customHeight="1">
      <c r="B227" s="30"/>
      <c r="E227" s="30"/>
      <c r="H227" s="30"/>
    </row>
    <row r="228" spans="2:8" customFormat="1" ht="17.100000000000001" customHeight="1">
      <c r="B228" s="30"/>
      <c r="E228" s="30"/>
      <c r="H228" s="30"/>
    </row>
    <row r="229" spans="2:8" customFormat="1" ht="17.100000000000001" customHeight="1">
      <c r="B229" s="30"/>
      <c r="E229" s="30"/>
      <c r="H229" s="30"/>
    </row>
    <row r="230" spans="2:8" customFormat="1" ht="17.100000000000001" customHeight="1">
      <c r="B230" s="30"/>
      <c r="E230" s="30"/>
      <c r="H230" s="30"/>
    </row>
    <row r="231" spans="2:8" customFormat="1" ht="17.100000000000001" customHeight="1">
      <c r="B231" s="30"/>
      <c r="E231" s="30"/>
      <c r="H231" s="30"/>
    </row>
    <row r="232" spans="2:8" customFormat="1" ht="17.100000000000001" customHeight="1">
      <c r="B232" s="30"/>
      <c r="E232" s="30"/>
      <c r="H232" s="30"/>
    </row>
    <row r="233" spans="2:8" customFormat="1" ht="17.100000000000001" customHeight="1">
      <c r="B233" s="30"/>
      <c r="E233" s="30"/>
      <c r="H233" s="30"/>
    </row>
    <row r="234" spans="2:8" customFormat="1" ht="17.100000000000001" customHeight="1">
      <c r="B234" s="30"/>
      <c r="E234" s="30"/>
      <c r="H234" s="30"/>
    </row>
    <row r="235" spans="2:8" customFormat="1" ht="17.100000000000001" customHeight="1">
      <c r="B235" s="30"/>
      <c r="E235" s="30"/>
      <c r="H235" s="30"/>
    </row>
    <row r="236" spans="2:8" customFormat="1" ht="17.100000000000001" customHeight="1">
      <c r="B236" s="30"/>
      <c r="E236" s="30"/>
      <c r="H236" s="30"/>
    </row>
    <row r="237" spans="2:8" customFormat="1" ht="17.100000000000001" customHeight="1">
      <c r="B237" s="30"/>
      <c r="E237" s="30"/>
      <c r="H237" s="30"/>
    </row>
    <row r="238" spans="2:8" customFormat="1" ht="17.100000000000001" customHeight="1">
      <c r="B238" s="30"/>
      <c r="E238" s="30"/>
      <c r="H238" s="30"/>
    </row>
    <row r="239" spans="2:8" customFormat="1" ht="17.100000000000001" customHeight="1">
      <c r="B239" s="30"/>
      <c r="E239" s="30"/>
      <c r="H239" s="30"/>
    </row>
    <row r="240" spans="2:8" customFormat="1" ht="17.100000000000001" customHeight="1">
      <c r="B240" s="30"/>
      <c r="E240" s="30"/>
      <c r="H240" s="30"/>
    </row>
    <row r="241" spans="2:8" customFormat="1" ht="17.100000000000001" customHeight="1">
      <c r="B241" s="30"/>
      <c r="E241" s="30"/>
      <c r="H241" s="30"/>
    </row>
    <row r="242" spans="2:8" customFormat="1" ht="17.100000000000001" customHeight="1">
      <c r="B242" s="30"/>
      <c r="E242" s="30"/>
      <c r="H242" s="30"/>
    </row>
    <row r="243" spans="2:8" customFormat="1" ht="17.100000000000001" customHeight="1">
      <c r="B243" s="30"/>
      <c r="E243" s="30"/>
      <c r="H243" s="30"/>
    </row>
    <row r="244" spans="2:8" customFormat="1" ht="17.100000000000001" customHeight="1">
      <c r="B244" s="30"/>
      <c r="E244" s="30"/>
      <c r="H244" s="30"/>
    </row>
    <row r="245" spans="2:8" customFormat="1" ht="17.100000000000001" customHeight="1">
      <c r="B245" s="30"/>
      <c r="E245" s="30"/>
      <c r="H245" s="30"/>
    </row>
    <row r="246" spans="2:8" customFormat="1" ht="17.100000000000001" customHeight="1">
      <c r="B246" s="30"/>
      <c r="E246" s="30"/>
      <c r="H246" s="30"/>
    </row>
    <row r="247" spans="2:8" customFormat="1" ht="17.100000000000001" customHeight="1">
      <c r="B247" s="30"/>
      <c r="E247" s="30"/>
      <c r="H247" s="30"/>
    </row>
    <row r="248" spans="2:8" customFormat="1" ht="17.100000000000001" customHeight="1">
      <c r="B248" s="30"/>
      <c r="E248" s="30"/>
      <c r="H248" s="30"/>
    </row>
    <row r="249" spans="2:8" customFormat="1" ht="17.100000000000001" customHeight="1">
      <c r="B249" s="30"/>
      <c r="E249" s="30"/>
      <c r="H249" s="30"/>
    </row>
    <row r="250" spans="2:8" customFormat="1" ht="17.100000000000001" customHeight="1">
      <c r="B250" s="30"/>
      <c r="E250" s="30"/>
      <c r="H250" s="30"/>
    </row>
    <row r="251" spans="2:8" customFormat="1" ht="17.100000000000001" customHeight="1">
      <c r="B251" s="30"/>
      <c r="E251" s="30"/>
      <c r="H251" s="30"/>
    </row>
    <row r="252" spans="2:8" customFormat="1" ht="17.100000000000001" customHeight="1">
      <c r="B252" s="30"/>
      <c r="E252" s="30"/>
      <c r="H252" s="30"/>
    </row>
    <row r="253" spans="2:8" customFormat="1" ht="17.100000000000001" customHeight="1">
      <c r="B253" s="30"/>
      <c r="E253" s="30"/>
      <c r="H253" s="30"/>
    </row>
    <row r="254" spans="2:8" customFormat="1" ht="17.100000000000001" customHeight="1">
      <c r="B254" s="30"/>
      <c r="E254" s="30"/>
      <c r="H254" s="30"/>
    </row>
    <row r="255" spans="2:8" customFormat="1" ht="17.100000000000001" customHeight="1">
      <c r="B255" s="30"/>
      <c r="E255" s="30"/>
      <c r="H255" s="30"/>
    </row>
    <row r="256" spans="2:8" customFormat="1" ht="17.100000000000001" customHeight="1">
      <c r="B256" s="30"/>
      <c r="E256" s="30"/>
      <c r="H256" s="30"/>
    </row>
    <row r="257" spans="2:8" customFormat="1" ht="17.100000000000001" customHeight="1">
      <c r="B257" s="30"/>
      <c r="E257" s="30"/>
      <c r="H257" s="30"/>
    </row>
    <row r="258" spans="2:8" customFormat="1" ht="17.100000000000001" customHeight="1">
      <c r="B258" s="30"/>
      <c r="E258" s="30"/>
      <c r="H258" s="30"/>
    </row>
    <row r="259" spans="2:8" customFormat="1" ht="17.100000000000001" customHeight="1">
      <c r="B259" s="30"/>
      <c r="E259" s="30"/>
      <c r="H259" s="30"/>
    </row>
    <row r="260" spans="2:8" customFormat="1" ht="17.100000000000001" customHeight="1">
      <c r="B260" s="30"/>
      <c r="E260" s="30"/>
      <c r="H260" s="30"/>
    </row>
    <row r="261" spans="2:8" customFormat="1" ht="17.100000000000001" customHeight="1">
      <c r="B261" s="30"/>
      <c r="E261" s="30"/>
      <c r="H261" s="30"/>
    </row>
    <row r="262" spans="2:8" customFormat="1" ht="17.100000000000001" customHeight="1">
      <c r="B262" s="30"/>
      <c r="E262" s="30"/>
      <c r="H262" s="30"/>
    </row>
    <row r="263" spans="2:8" customFormat="1" ht="17.100000000000001" customHeight="1">
      <c r="B263" s="30"/>
      <c r="E263" s="30"/>
      <c r="H263" s="30"/>
    </row>
    <row r="264" spans="2:8" customFormat="1" ht="17.100000000000001" customHeight="1">
      <c r="B264" s="30"/>
      <c r="E264" s="30"/>
      <c r="H264" s="30"/>
    </row>
    <row r="265" spans="2:8" customFormat="1" ht="17.100000000000001" customHeight="1">
      <c r="B265" s="30"/>
      <c r="E265" s="30"/>
      <c r="H265" s="30"/>
    </row>
    <row r="266" spans="2:8" customFormat="1" ht="17.100000000000001" customHeight="1">
      <c r="B266" s="30"/>
      <c r="E266" s="30"/>
      <c r="H266" s="30"/>
    </row>
    <row r="267" spans="2:8" customFormat="1" ht="17.100000000000001" customHeight="1">
      <c r="B267" s="30"/>
      <c r="E267" s="30"/>
      <c r="H267" s="30"/>
    </row>
    <row r="268" spans="2:8" customFormat="1" ht="17.100000000000001" customHeight="1">
      <c r="B268" s="30"/>
      <c r="E268" s="30"/>
      <c r="H268" s="30"/>
    </row>
    <row r="269" spans="2:8" customFormat="1" ht="17.100000000000001" customHeight="1">
      <c r="B269" s="30"/>
      <c r="E269" s="30"/>
      <c r="H269" s="30"/>
    </row>
    <row r="270" spans="2:8" customFormat="1" ht="17.100000000000001" customHeight="1">
      <c r="B270" s="30"/>
      <c r="E270" s="30"/>
      <c r="H270" s="30"/>
    </row>
    <row r="271" spans="2:8" customFormat="1" ht="17.100000000000001" customHeight="1">
      <c r="B271" s="30"/>
      <c r="E271" s="30"/>
      <c r="H271" s="30"/>
    </row>
    <row r="272" spans="2:8" customFormat="1" ht="17.100000000000001" customHeight="1">
      <c r="B272" s="30"/>
      <c r="E272" s="30"/>
      <c r="H272" s="30"/>
    </row>
    <row r="273" spans="2:8" customFormat="1" ht="17.100000000000001" customHeight="1">
      <c r="B273" s="30"/>
      <c r="E273" s="30"/>
      <c r="H273" s="30"/>
    </row>
    <row r="274" spans="2:8" customFormat="1" ht="17.100000000000001" customHeight="1">
      <c r="B274" s="30"/>
      <c r="E274" s="30"/>
      <c r="H274" s="30"/>
    </row>
    <row r="275" spans="2:8" customFormat="1" ht="17.100000000000001" customHeight="1">
      <c r="B275" s="30"/>
      <c r="E275" s="30"/>
      <c r="H275" s="30"/>
    </row>
    <row r="276" spans="2:8" customFormat="1" ht="17.100000000000001" customHeight="1">
      <c r="B276" s="30"/>
      <c r="E276" s="30"/>
      <c r="H276" s="30"/>
    </row>
    <row r="277" spans="2:8" customFormat="1" ht="17.100000000000001" customHeight="1">
      <c r="B277" s="30"/>
      <c r="E277" s="30"/>
      <c r="H277" s="30"/>
    </row>
    <row r="278" spans="2:8" customFormat="1" ht="17.100000000000001" customHeight="1">
      <c r="B278" s="30"/>
      <c r="E278" s="30"/>
      <c r="H278" s="30"/>
    </row>
    <row r="279" spans="2:8" customFormat="1" ht="17.100000000000001" customHeight="1">
      <c r="B279" s="30"/>
      <c r="E279" s="30"/>
      <c r="H279" s="30"/>
    </row>
    <row r="280" spans="2:8" customFormat="1" ht="17.100000000000001" customHeight="1">
      <c r="B280" s="30"/>
      <c r="E280" s="30"/>
      <c r="H280" s="30"/>
    </row>
    <row r="281" spans="2:8" customFormat="1" ht="17.100000000000001" customHeight="1">
      <c r="B281" s="30"/>
      <c r="E281" s="30"/>
      <c r="H281" s="30"/>
    </row>
    <row r="282" spans="2:8" customFormat="1" ht="17.100000000000001" customHeight="1">
      <c r="B282" s="30"/>
      <c r="E282" s="30"/>
      <c r="H282" s="30"/>
    </row>
    <row r="283" spans="2:8" customFormat="1" ht="17.100000000000001" customHeight="1">
      <c r="B283" s="30"/>
      <c r="E283" s="30"/>
      <c r="H283" s="30"/>
    </row>
    <row r="284" spans="2:8" customFormat="1" ht="17.100000000000001" customHeight="1">
      <c r="B284" s="30"/>
      <c r="E284" s="30"/>
      <c r="H284" s="30"/>
    </row>
    <row r="285" spans="2:8" customFormat="1" ht="17.100000000000001" customHeight="1">
      <c r="B285" s="30"/>
      <c r="E285" s="30"/>
      <c r="H285" s="30"/>
    </row>
    <row r="286" spans="2:8" customFormat="1" ht="17.100000000000001" customHeight="1">
      <c r="B286" s="30"/>
      <c r="E286" s="30"/>
      <c r="H286" s="30"/>
    </row>
    <row r="287" spans="2:8" customFormat="1" ht="17.100000000000001" customHeight="1">
      <c r="B287" s="30"/>
      <c r="E287" s="30"/>
      <c r="H287" s="30"/>
    </row>
    <row r="288" spans="2:8" customFormat="1" ht="17.100000000000001" customHeight="1">
      <c r="B288" s="30"/>
      <c r="E288" s="30"/>
      <c r="H288" s="30"/>
    </row>
    <row r="289" spans="2:8" customFormat="1" ht="17.100000000000001" customHeight="1">
      <c r="B289" s="30"/>
      <c r="E289" s="30"/>
      <c r="H289" s="30"/>
    </row>
    <row r="290" spans="2:8" customFormat="1" ht="17.100000000000001" customHeight="1">
      <c r="B290" s="30"/>
      <c r="E290" s="30"/>
      <c r="H290" s="30"/>
    </row>
    <row r="291" spans="2:8" customFormat="1" ht="17.100000000000001" customHeight="1">
      <c r="B291" s="30"/>
      <c r="E291" s="30"/>
      <c r="H291" s="30"/>
    </row>
    <row r="292" spans="2:8" customFormat="1" ht="17.100000000000001" customHeight="1">
      <c r="B292" s="30"/>
      <c r="E292" s="30"/>
      <c r="H292" s="30"/>
    </row>
    <row r="293" spans="2:8" customFormat="1" ht="17.100000000000001" customHeight="1">
      <c r="B293" s="30"/>
      <c r="E293" s="30"/>
      <c r="H293" s="30"/>
    </row>
    <row r="294" spans="2:8" customFormat="1" ht="17.100000000000001" customHeight="1">
      <c r="B294" s="30"/>
      <c r="E294" s="30"/>
      <c r="H294" s="30"/>
    </row>
    <row r="295" spans="2:8" customFormat="1" ht="17.100000000000001" customHeight="1">
      <c r="B295" s="30"/>
      <c r="E295" s="30"/>
      <c r="H295" s="30"/>
    </row>
    <row r="296" spans="2:8" customFormat="1" ht="17.100000000000001" customHeight="1">
      <c r="B296" s="30"/>
      <c r="E296" s="30"/>
      <c r="H296" s="30"/>
    </row>
    <row r="297" spans="2:8" customFormat="1" ht="17.100000000000001" customHeight="1">
      <c r="B297" s="30"/>
      <c r="E297" s="30"/>
      <c r="H297" s="30"/>
    </row>
    <row r="298" spans="2:8" customFormat="1" ht="17.100000000000001" customHeight="1">
      <c r="B298" s="30"/>
      <c r="E298" s="30"/>
      <c r="H298" s="30"/>
    </row>
    <row r="299" spans="2:8" customFormat="1" ht="17.100000000000001" customHeight="1">
      <c r="B299" s="30"/>
      <c r="E299" s="30"/>
      <c r="H299" s="30"/>
    </row>
    <row r="300" spans="2:8" customFormat="1" ht="17.100000000000001" customHeight="1">
      <c r="B300" s="30"/>
      <c r="E300" s="30"/>
      <c r="H300" s="30"/>
    </row>
    <row r="301" spans="2:8" customFormat="1" ht="17.100000000000001" customHeight="1">
      <c r="B301" s="30"/>
      <c r="E301" s="30"/>
      <c r="H301" s="30"/>
    </row>
    <row r="302" spans="2:8" customFormat="1" ht="17.100000000000001" customHeight="1">
      <c r="B302" s="30"/>
      <c r="E302" s="30"/>
      <c r="H302" s="30"/>
    </row>
    <row r="303" spans="2:8" customFormat="1" ht="17.100000000000001" customHeight="1">
      <c r="B303" s="30"/>
      <c r="E303" s="30"/>
      <c r="H303" s="30"/>
    </row>
    <row r="304" spans="2:8" customFormat="1" ht="17.100000000000001" customHeight="1">
      <c r="B304" s="30"/>
      <c r="E304" s="30"/>
      <c r="H304" s="30"/>
    </row>
    <row r="305" spans="2:8" customFormat="1" ht="17.100000000000001" customHeight="1">
      <c r="B305" s="30"/>
      <c r="E305" s="30"/>
      <c r="H305" s="30"/>
    </row>
    <row r="306" spans="2:8" customFormat="1" ht="17.100000000000001" customHeight="1">
      <c r="B306" s="30"/>
      <c r="E306" s="30"/>
      <c r="H306" s="30"/>
    </row>
    <row r="307" spans="2:8" customFormat="1" ht="17.100000000000001" customHeight="1">
      <c r="B307" s="30"/>
      <c r="E307" s="30"/>
      <c r="H307" s="30"/>
    </row>
    <row r="308" spans="2:8" customFormat="1" ht="17.100000000000001" customHeight="1">
      <c r="B308" s="30"/>
      <c r="E308" s="30"/>
      <c r="H308" s="30"/>
    </row>
    <row r="309" spans="2:8" customFormat="1" ht="17.100000000000001" customHeight="1">
      <c r="B309" s="30"/>
      <c r="E309" s="30"/>
      <c r="H309" s="30"/>
    </row>
    <row r="310" spans="2:8" customFormat="1" ht="17.100000000000001" customHeight="1">
      <c r="B310" s="30"/>
      <c r="E310" s="30"/>
      <c r="H310" s="30"/>
    </row>
    <row r="311" spans="2:8" customFormat="1" ht="17.100000000000001" customHeight="1">
      <c r="B311" s="30"/>
      <c r="E311" s="30"/>
      <c r="H311" s="30"/>
    </row>
    <row r="312" spans="2:8" customFormat="1" ht="17.100000000000001" customHeight="1">
      <c r="B312" s="30"/>
      <c r="E312" s="30"/>
      <c r="H312" s="30"/>
    </row>
    <row r="313" spans="2:8" customFormat="1" ht="17.100000000000001" customHeight="1">
      <c r="B313" s="30"/>
      <c r="E313" s="30"/>
      <c r="H313" s="30"/>
    </row>
    <row r="314" spans="2:8" customFormat="1" ht="17.100000000000001" customHeight="1">
      <c r="B314" s="30"/>
      <c r="E314" s="30"/>
      <c r="H314" s="30"/>
    </row>
    <row r="315" spans="2:8" customFormat="1" ht="17.100000000000001" customHeight="1">
      <c r="B315" s="30"/>
      <c r="E315" s="30"/>
      <c r="H315" s="30"/>
    </row>
    <row r="316" spans="2:8" customFormat="1" ht="17.100000000000001" customHeight="1">
      <c r="B316" s="30"/>
      <c r="E316" s="30"/>
      <c r="H316" s="30"/>
    </row>
    <row r="317" spans="2:8" customFormat="1" ht="17.100000000000001" customHeight="1">
      <c r="B317" s="30"/>
      <c r="E317" s="30"/>
      <c r="H317" s="30"/>
    </row>
    <row r="318" spans="2:8" customFormat="1" ht="17.100000000000001" customHeight="1">
      <c r="B318" s="30"/>
      <c r="E318" s="30"/>
      <c r="H318" s="30"/>
    </row>
    <row r="319" spans="2:8" customFormat="1" ht="17.100000000000001" customHeight="1">
      <c r="B319" s="30"/>
      <c r="E319" s="30"/>
      <c r="H319" s="30"/>
    </row>
    <row r="320" spans="2:8" customFormat="1" ht="17.100000000000001" customHeight="1">
      <c r="B320" s="30"/>
      <c r="E320" s="30"/>
      <c r="H320" s="30"/>
    </row>
    <row r="321" spans="2:8" customFormat="1" ht="17.100000000000001" customHeight="1">
      <c r="B321" s="30"/>
      <c r="E321" s="30"/>
      <c r="H321" s="30"/>
    </row>
    <row r="322" spans="2:8" customFormat="1" ht="17.100000000000001" customHeight="1">
      <c r="B322" s="30"/>
      <c r="E322" s="30"/>
      <c r="H322" s="30"/>
    </row>
    <row r="323" spans="2:8" customFormat="1" ht="17.100000000000001" customHeight="1">
      <c r="B323" s="30"/>
      <c r="E323" s="30"/>
      <c r="H323" s="30"/>
    </row>
    <row r="324" spans="2:8" customFormat="1" ht="17.100000000000001" customHeight="1">
      <c r="B324" s="30"/>
      <c r="E324" s="30"/>
      <c r="H324" s="30"/>
    </row>
    <row r="325" spans="2:8" customFormat="1" ht="17.100000000000001" customHeight="1">
      <c r="B325" s="30"/>
      <c r="E325" s="30"/>
      <c r="H325" s="30"/>
    </row>
    <row r="326" spans="2:8" customFormat="1" ht="17.100000000000001" customHeight="1">
      <c r="B326" s="30"/>
      <c r="E326" s="30"/>
      <c r="H326" s="30"/>
    </row>
    <row r="327" spans="2:8" customFormat="1" ht="17.100000000000001" customHeight="1">
      <c r="B327" s="30"/>
      <c r="E327" s="30"/>
      <c r="H327" s="30"/>
    </row>
    <row r="328" spans="2:8" customFormat="1" ht="17.100000000000001" customHeight="1">
      <c r="B328" s="30"/>
      <c r="E328" s="30"/>
      <c r="H328" s="30"/>
    </row>
    <row r="329" spans="2:8" customFormat="1" ht="17.100000000000001" customHeight="1">
      <c r="B329" s="30"/>
      <c r="E329" s="30"/>
      <c r="H329" s="30"/>
    </row>
    <row r="330" spans="2:8" customFormat="1" ht="17.100000000000001" customHeight="1">
      <c r="B330" s="30"/>
      <c r="E330" s="30"/>
      <c r="H330" s="30"/>
    </row>
    <row r="331" spans="2:8" customFormat="1" ht="17.100000000000001" customHeight="1">
      <c r="B331" s="30"/>
      <c r="E331" s="30"/>
      <c r="H331" s="30"/>
    </row>
    <row r="332" spans="2:8" customFormat="1" ht="17.100000000000001" customHeight="1">
      <c r="B332" s="30"/>
      <c r="E332" s="30"/>
      <c r="H332" s="30"/>
    </row>
    <row r="333" spans="2:8" customFormat="1" ht="17.100000000000001" customHeight="1">
      <c r="B333" s="30"/>
      <c r="E333" s="30"/>
      <c r="H333" s="30"/>
    </row>
    <row r="334" spans="2:8" customFormat="1" ht="17.100000000000001" customHeight="1">
      <c r="B334" s="30"/>
      <c r="E334" s="30"/>
      <c r="H334" s="30"/>
    </row>
    <row r="335" spans="2:8" customFormat="1" ht="17.100000000000001" customHeight="1">
      <c r="B335" s="30"/>
      <c r="E335" s="30"/>
      <c r="H335" s="30"/>
    </row>
    <row r="336" spans="2:8" customFormat="1" ht="17.100000000000001" customHeight="1">
      <c r="B336" s="30"/>
      <c r="E336" s="30"/>
      <c r="H336" s="30"/>
    </row>
    <row r="337" spans="2:8" customFormat="1" ht="17.100000000000001" customHeight="1">
      <c r="B337" s="30"/>
      <c r="E337" s="30"/>
      <c r="H337" s="30"/>
    </row>
    <row r="338" spans="2:8" customFormat="1" ht="17.100000000000001" customHeight="1">
      <c r="B338" s="30"/>
      <c r="E338" s="30"/>
      <c r="H338" s="30"/>
    </row>
    <row r="339" spans="2:8" customFormat="1" ht="17.100000000000001" customHeight="1">
      <c r="B339" s="30"/>
      <c r="E339" s="30"/>
      <c r="H339" s="30"/>
    </row>
    <row r="340" spans="2:8" customFormat="1" ht="17.100000000000001" customHeight="1">
      <c r="B340" s="30"/>
      <c r="E340" s="30"/>
      <c r="H340" s="30"/>
    </row>
    <row r="341" spans="2:8" customFormat="1" ht="17.100000000000001" customHeight="1">
      <c r="B341" s="30"/>
      <c r="E341" s="30"/>
      <c r="H341" s="30"/>
    </row>
    <row r="342" spans="2:8" customFormat="1" ht="17.100000000000001" customHeight="1">
      <c r="B342" s="30"/>
      <c r="E342" s="30"/>
      <c r="H342" s="30"/>
    </row>
    <row r="343" spans="2:8" customFormat="1" ht="17.100000000000001" customHeight="1">
      <c r="B343" s="30"/>
      <c r="E343" s="30"/>
      <c r="H343" s="30"/>
    </row>
    <row r="344" spans="2:8" customFormat="1" ht="17.100000000000001" customHeight="1">
      <c r="B344" s="30"/>
      <c r="E344" s="30"/>
      <c r="H344" s="30"/>
    </row>
    <row r="345" spans="2:8" customFormat="1" ht="17.100000000000001" customHeight="1">
      <c r="B345" s="30"/>
      <c r="E345" s="30"/>
      <c r="H345" s="30"/>
    </row>
    <row r="346" spans="2:8" customFormat="1" ht="17.100000000000001" customHeight="1">
      <c r="B346" s="30"/>
      <c r="E346" s="30"/>
      <c r="H346" s="30"/>
    </row>
    <row r="347" spans="2:8" customFormat="1" ht="17.100000000000001" customHeight="1">
      <c r="B347" s="30"/>
      <c r="E347" s="30"/>
      <c r="H347" s="30"/>
    </row>
    <row r="348" spans="2:8" customFormat="1" ht="17.100000000000001" customHeight="1">
      <c r="B348" s="30"/>
      <c r="E348" s="30"/>
      <c r="H348" s="30"/>
    </row>
    <row r="349" spans="2:8" customFormat="1" ht="17.100000000000001" customHeight="1">
      <c r="B349" s="30"/>
      <c r="E349" s="30"/>
      <c r="H349" s="30"/>
    </row>
    <row r="350" spans="2:8" customFormat="1" ht="17.100000000000001" customHeight="1">
      <c r="B350" s="30"/>
      <c r="E350" s="30"/>
      <c r="H350" s="30"/>
    </row>
    <row r="351" spans="2:8" customFormat="1" ht="17.100000000000001" customHeight="1">
      <c r="B351" s="30"/>
      <c r="E351" s="30"/>
      <c r="H351" s="30"/>
    </row>
    <row r="352" spans="2:8" customFormat="1" ht="17.100000000000001" customHeight="1">
      <c r="B352" s="30"/>
      <c r="E352" s="30"/>
      <c r="H352" s="30"/>
    </row>
    <row r="353" spans="2:8" customFormat="1" ht="17.100000000000001" customHeight="1">
      <c r="B353" s="30"/>
      <c r="E353" s="30"/>
      <c r="H353" s="30"/>
    </row>
    <row r="354" spans="2:8" customFormat="1" ht="17.100000000000001" customHeight="1">
      <c r="B354" s="30"/>
      <c r="E354" s="30"/>
      <c r="H354" s="30"/>
    </row>
    <row r="355" spans="2:8" customFormat="1" ht="17.100000000000001" customHeight="1">
      <c r="B355" s="30"/>
      <c r="E355" s="30"/>
      <c r="H355" s="30"/>
    </row>
    <row r="356" spans="2:8" customFormat="1" ht="17.100000000000001" customHeight="1">
      <c r="B356" s="30"/>
      <c r="E356" s="30"/>
      <c r="H356" s="30"/>
    </row>
    <row r="357" spans="2:8" customFormat="1" ht="17.100000000000001" customHeight="1">
      <c r="B357" s="30"/>
      <c r="E357" s="30"/>
      <c r="H357" s="30"/>
    </row>
    <row r="358" spans="2:8" customFormat="1" ht="17.100000000000001" customHeight="1">
      <c r="B358" s="30"/>
      <c r="E358" s="30"/>
      <c r="H358" s="30"/>
    </row>
    <row r="359" spans="2:8" customFormat="1" ht="17.100000000000001" customHeight="1">
      <c r="B359" s="30"/>
      <c r="E359" s="30"/>
      <c r="H359" s="30"/>
    </row>
    <row r="360" spans="2:8" customFormat="1" ht="17.100000000000001" customHeight="1">
      <c r="B360" s="30"/>
      <c r="E360" s="30"/>
      <c r="H360" s="30"/>
    </row>
    <row r="361" spans="2:8" customFormat="1" ht="17.100000000000001" customHeight="1">
      <c r="B361" s="30"/>
      <c r="E361" s="30"/>
      <c r="H361" s="30"/>
    </row>
    <row r="362" spans="2:8" customFormat="1" ht="17.100000000000001" customHeight="1">
      <c r="B362" s="30"/>
      <c r="E362" s="30"/>
      <c r="H362" s="30"/>
    </row>
    <row r="363" spans="2:8" customFormat="1" ht="17.100000000000001" customHeight="1">
      <c r="B363" s="30"/>
      <c r="E363" s="30"/>
      <c r="H363" s="30"/>
    </row>
    <row r="364" spans="2:8" customFormat="1" ht="17.100000000000001" customHeight="1">
      <c r="B364" s="30"/>
      <c r="E364" s="30"/>
      <c r="H364" s="30"/>
    </row>
    <row r="365" spans="2:8" customFormat="1" ht="17.100000000000001" customHeight="1">
      <c r="B365" s="30"/>
      <c r="E365" s="30"/>
      <c r="H365" s="30"/>
    </row>
    <row r="366" spans="2:8" customFormat="1" ht="17.100000000000001" customHeight="1">
      <c r="B366" s="30"/>
      <c r="E366" s="30"/>
      <c r="H366" s="30"/>
    </row>
    <row r="367" spans="2:8" customFormat="1" ht="17.100000000000001" customHeight="1">
      <c r="B367" s="30"/>
      <c r="E367" s="30"/>
      <c r="H367" s="30"/>
    </row>
    <row r="368" spans="2:8" customFormat="1" ht="17.100000000000001" customHeight="1">
      <c r="B368" s="30"/>
      <c r="E368" s="30"/>
      <c r="H368" s="30"/>
    </row>
    <row r="369" spans="2:8" customFormat="1" ht="17.100000000000001" customHeight="1">
      <c r="B369" s="30"/>
      <c r="E369" s="30"/>
      <c r="H369" s="30"/>
    </row>
    <row r="370" spans="2:8" customFormat="1" ht="17.100000000000001" customHeight="1">
      <c r="B370" s="30"/>
      <c r="E370" s="30"/>
      <c r="H370" s="30"/>
    </row>
    <row r="371" spans="2:8" customFormat="1" ht="17.100000000000001" customHeight="1">
      <c r="B371" s="30"/>
      <c r="E371" s="30"/>
      <c r="H371" s="30"/>
    </row>
    <row r="372" spans="2:8" customFormat="1" ht="17.100000000000001" customHeight="1">
      <c r="B372" s="30"/>
      <c r="E372" s="30"/>
      <c r="H372" s="30"/>
    </row>
    <row r="373" spans="2:8" customFormat="1" ht="17.100000000000001" customHeight="1">
      <c r="B373" s="30"/>
      <c r="E373" s="30"/>
      <c r="H373" s="30"/>
    </row>
    <row r="374" spans="2:8" customFormat="1" ht="17.100000000000001" customHeight="1">
      <c r="B374" s="30"/>
      <c r="E374" s="30"/>
      <c r="H374" s="30"/>
    </row>
    <row r="375" spans="2:8" customFormat="1" ht="17.100000000000001" customHeight="1">
      <c r="B375" s="30"/>
      <c r="E375" s="30"/>
      <c r="H375" s="30"/>
    </row>
    <row r="376" spans="2:8" customFormat="1" ht="17.100000000000001" customHeight="1">
      <c r="B376" s="30"/>
      <c r="E376" s="30"/>
      <c r="H376" s="30"/>
    </row>
    <row r="377" spans="2:8" customFormat="1" ht="17.100000000000001" customHeight="1">
      <c r="B377" s="30"/>
      <c r="E377" s="30"/>
      <c r="H377" s="30"/>
    </row>
    <row r="378" spans="2:8" customFormat="1" ht="17.100000000000001" customHeight="1">
      <c r="B378" s="30"/>
      <c r="E378" s="30"/>
      <c r="H378" s="30"/>
    </row>
    <row r="379" spans="2:8" customFormat="1" ht="17.100000000000001" customHeight="1">
      <c r="B379" s="30"/>
      <c r="E379" s="30"/>
      <c r="H379" s="30"/>
    </row>
    <row r="380" spans="2:8" customFormat="1" ht="17.100000000000001" customHeight="1">
      <c r="B380" s="30"/>
      <c r="E380" s="30"/>
      <c r="H380" s="30"/>
    </row>
    <row r="381" spans="2:8" customFormat="1" ht="17.100000000000001" customHeight="1">
      <c r="B381" s="30"/>
      <c r="E381" s="30"/>
      <c r="H381" s="30"/>
    </row>
    <row r="382" spans="2:8" customFormat="1" ht="17.100000000000001" customHeight="1">
      <c r="B382" s="30"/>
      <c r="E382" s="30"/>
      <c r="H382" s="30"/>
    </row>
    <row r="383" spans="2:8" customFormat="1" ht="17.100000000000001" customHeight="1">
      <c r="B383" s="30"/>
      <c r="E383" s="30"/>
      <c r="H383" s="30"/>
    </row>
    <row r="384" spans="2:8" customFormat="1" ht="17.100000000000001" customHeight="1">
      <c r="B384" s="30"/>
      <c r="E384" s="30"/>
      <c r="H384" s="30"/>
    </row>
    <row r="385" spans="2:8" customFormat="1" ht="17.100000000000001" customHeight="1">
      <c r="B385" s="30"/>
      <c r="E385" s="30"/>
      <c r="H385" s="30"/>
    </row>
    <row r="386" spans="2:8" customFormat="1" ht="17.100000000000001" customHeight="1">
      <c r="B386" s="30"/>
      <c r="E386" s="30"/>
      <c r="H386" s="30"/>
    </row>
    <row r="387" spans="2:8" customFormat="1" ht="17.100000000000001" customHeight="1">
      <c r="B387" s="30"/>
      <c r="E387" s="30"/>
      <c r="H387" s="30"/>
    </row>
    <row r="388" spans="2:8" customFormat="1" ht="17.100000000000001" customHeight="1">
      <c r="B388" s="30"/>
      <c r="E388" s="30"/>
      <c r="H388" s="30"/>
    </row>
    <row r="389" spans="2:8" customFormat="1" ht="17.100000000000001" customHeight="1">
      <c r="B389" s="30"/>
      <c r="E389" s="30"/>
      <c r="H389" s="30"/>
    </row>
    <row r="390" spans="2:8" customFormat="1" ht="17.100000000000001" customHeight="1">
      <c r="B390" s="30"/>
      <c r="E390" s="30"/>
      <c r="H390" s="30"/>
    </row>
    <row r="391" spans="2:8" customFormat="1" ht="17.100000000000001" customHeight="1">
      <c r="B391" s="30"/>
      <c r="E391" s="30"/>
      <c r="H391" s="30"/>
    </row>
    <row r="392" spans="2:8" customFormat="1" ht="17.100000000000001" customHeight="1">
      <c r="B392" s="30"/>
      <c r="E392" s="30"/>
      <c r="H392" s="30"/>
    </row>
    <row r="393" spans="2:8" customFormat="1" ht="17.100000000000001" customHeight="1">
      <c r="B393" s="30"/>
      <c r="E393" s="30"/>
      <c r="H393" s="30"/>
    </row>
    <row r="394" spans="2:8" customFormat="1" ht="17.100000000000001" customHeight="1">
      <c r="B394" s="30"/>
      <c r="E394" s="30"/>
      <c r="H394" s="30"/>
    </row>
    <row r="395" spans="2:8" customFormat="1" ht="17.100000000000001" customHeight="1">
      <c r="B395" s="30"/>
      <c r="E395" s="30"/>
      <c r="H395" s="30"/>
    </row>
    <row r="396" spans="2:8" customFormat="1" ht="17.100000000000001" customHeight="1">
      <c r="B396" s="30"/>
      <c r="E396" s="30"/>
      <c r="H396" s="30"/>
    </row>
    <row r="397" spans="2:8" customFormat="1" ht="17.100000000000001" customHeight="1">
      <c r="B397" s="30"/>
      <c r="E397" s="30"/>
      <c r="H397" s="30"/>
    </row>
    <row r="398" spans="2:8" customFormat="1" ht="17.100000000000001" customHeight="1">
      <c r="B398" s="30"/>
      <c r="E398" s="30"/>
      <c r="H398" s="30"/>
    </row>
    <row r="399" spans="2:8" customFormat="1" ht="17.100000000000001" customHeight="1">
      <c r="B399" s="30"/>
      <c r="E399" s="30"/>
      <c r="H399" s="30"/>
    </row>
    <row r="400" spans="2:8" customFormat="1" ht="17.100000000000001" customHeight="1">
      <c r="B400" s="30"/>
      <c r="E400" s="30"/>
      <c r="H400" s="30"/>
    </row>
    <row r="401" spans="2:8" customFormat="1" ht="17.100000000000001" customHeight="1">
      <c r="B401" s="30"/>
      <c r="E401" s="30"/>
      <c r="H401" s="30"/>
    </row>
    <row r="402" spans="2:8" customFormat="1" ht="17.100000000000001" customHeight="1">
      <c r="B402" s="30"/>
      <c r="E402" s="30"/>
      <c r="H402" s="30"/>
    </row>
    <row r="403" spans="2:8" customFormat="1" ht="17.100000000000001" customHeight="1">
      <c r="B403" s="30"/>
      <c r="E403" s="30"/>
      <c r="H403" s="30"/>
    </row>
    <row r="404" spans="2:8" customFormat="1" ht="17.100000000000001" customHeight="1">
      <c r="B404" s="30"/>
      <c r="E404" s="30"/>
      <c r="H404" s="30"/>
    </row>
    <row r="405" spans="2:8" customFormat="1" ht="17.100000000000001" customHeight="1">
      <c r="B405" s="30"/>
      <c r="E405" s="30"/>
      <c r="H405" s="30"/>
    </row>
    <row r="406" spans="2:8" customFormat="1" ht="17.100000000000001" customHeight="1">
      <c r="B406" s="30"/>
      <c r="E406" s="30"/>
      <c r="H406" s="30"/>
    </row>
    <row r="407" spans="2:8" customFormat="1" ht="17.100000000000001" customHeight="1">
      <c r="B407" s="30"/>
      <c r="E407" s="30"/>
      <c r="H407" s="30"/>
    </row>
    <row r="408" spans="2:8" customFormat="1" ht="17.100000000000001" customHeight="1">
      <c r="B408" s="30"/>
      <c r="E408" s="30"/>
      <c r="H408" s="30"/>
    </row>
    <row r="409" spans="2:8" customFormat="1" ht="17.100000000000001" customHeight="1">
      <c r="B409" s="30"/>
      <c r="E409" s="30"/>
      <c r="H409" s="30"/>
    </row>
    <row r="410" spans="2:8" customFormat="1" ht="17.100000000000001" customHeight="1">
      <c r="B410" s="30"/>
      <c r="E410" s="30"/>
      <c r="H410" s="30"/>
    </row>
    <row r="411" spans="2:8" customFormat="1" ht="17.100000000000001" customHeight="1">
      <c r="B411" s="30"/>
      <c r="E411" s="30"/>
      <c r="H411" s="30"/>
    </row>
    <row r="412" spans="2:8" customFormat="1" ht="17.100000000000001" customHeight="1">
      <c r="B412" s="30"/>
      <c r="E412" s="30"/>
      <c r="H412" s="30"/>
    </row>
    <row r="413" spans="2:8" customFormat="1" ht="17.100000000000001" customHeight="1">
      <c r="B413" s="30"/>
      <c r="E413" s="30"/>
      <c r="H413" s="30"/>
    </row>
    <row r="414" spans="2:8" customFormat="1" ht="17.100000000000001" customHeight="1">
      <c r="B414" s="30"/>
      <c r="E414" s="30"/>
      <c r="H414" s="30"/>
    </row>
    <row r="415" spans="2:8" customFormat="1" ht="17.100000000000001" customHeight="1">
      <c r="B415" s="30"/>
      <c r="E415" s="30"/>
      <c r="H415" s="30"/>
    </row>
    <row r="416" spans="2:8" customFormat="1" ht="17.100000000000001" customHeight="1">
      <c r="B416" s="30"/>
      <c r="E416" s="30"/>
      <c r="H416" s="30"/>
    </row>
    <row r="417" spans="2:8" customFormat="1" ht="17.100000000000001" customHeight="1">
      <c r="B417" s="30"/>
      <c r="E417" s="30"/>
      <c r="H417" s="30"/>
    </row>
    <row r="418" spans="2:8" customFormat="1" ht="17.100000000000001" customHeight="1">
      <c r="B418" s="30"/>
      <c r="E418" s="30"/>
      <c r="H418" s="30"/>
    </row>
    <row r="419" spans="2:8" customFormat="1" ht="17.100000000000001" customHeight="1">
      <c r="B419" s="30"/>
      <c r="E419" s="30"/>
      <c r="H419" s="30"/>
    </row>
    <row r="420" spans="2:8" customFormat="1" ht="17.100000000000001" customHeight="1">
      <c r="B420" s="30"/>
      <c r="E420" s="30"/>
      <c r="H420" s="30"/>
    </row>
    <row r="421" spans="2:8" customFormat="1" ht="17.100000000000001" customHeight="1">
      <c r="B421" s="30"/>
      <c r="E421" s="30"/>
      <c r="H421" s="30"/>
    </row>
    <row r="422" spans="2:8" customFormat="1" ht="17.100000000000001" customHeight="1">
      <c r="B422" s="30"/>
      <c r="E422" s="30"/>
      <c r="H422" s="30"/>
    </row>
    <row r="423" spans="2:8" customFormat="1" ht="17.100000000000001" customHeight="1">
      <c r="B423" s="30"/>
      <c r="E423" s="30"/>
      <c r="H423" s="30"/>
    </row>
    <row r="424" spans="2:8" customFormat="1" ht="17.100000000000001" customHeight="1">
      <c r="B424" s="30"/>
      <c r="E424" s="30"/>
      <c r="H424" s="30"/>
    </row>
    <row r="425" spans="2:8" customFormat="1" ht="17.100000000000001" customHeight="1">
      <c r="B425" s="30"/>
      <c r="E425" s="30"/>
      <c r="H425" s="30"/>
    </row>
    <row r="426" spans="2:8" customFormat="1" ht="17.100000000000001" customHeight="1">
      <c r="B426" s="30"/>
      <c r="E426" s="30"/>
      <c r="H426" s="30"/>
    </row>
    <row r="427" spans="2:8" customFormat="1" ht="17.100000000000001" customHeight="1">
      <c r="B427" s="30"/>
      <c r="E427" s="30"/>
      <c r="H427" s="30"/>
    </row>
    <row r="428" spans="2:8" customFormat="1" ht="17.100000000000001" customHeight="1">
      <c r="B428" s="30"/>
      <c r="E428" s="30"/>
      <c r="H428" s="30"/>
    </row>
    <row r="429" spans="2:8" customFormat="1" ht="17.100000000000001" customHeight="1">
      <c r="B429" s="30"/>
      <c r="E429" s="30"/>
      <c r="H429" s="30"/>
    </row>
    <row r="430" spans="2:8" customFormat="1" ht="17.100000000000001" customHeight="1">
      <c r="B430" s="30"/>
      <c r="E430" s="30"/>
      <c r="H430" s="30"/>
    </row>
    <row r="431" spans="2:8" customFormat="1" ht="17.100000000000001" customHeight="1">
      <c r="B431" s="30"/>
      <c r="E431" s="30"/>
      <c r="H431" s="30"/>
    </row>
    <row r="432" spans="2:8" customFormat="1" ht="17.100000000000001" customHeight="1">
      <c r="B432" s="30"/>
      <c r="E432" s="30"/>
      <c r="H432" s="30"/>
    </row>
    <row r="433" spans="2:8" customFormat="1" ht="17.100000000000001" customHeight="1">
      <c r="B433" s="30"/>
      <c r="E433" s="30"/>
      <c r="H433" s="30"/>
    </row>
    <row r="434" spans="2:8" customFormat="1" ht="17.100000000000001" customHeight="1">
      <c r="B434" s="30"/>
      <c r="E434" s="30"/>
      <c r="H434" s="30"/>
    </row>
    <row r="435" spans="2:8" customFormat="1" ht="17.100000000000001" customHeight="1">
      <c r="B435" s="30"/>
      <c r="E435" s="30"/>
      <c r="H435" s="30"/>
    </row>
    <row r="436" spans="2:8" customFormat="1" ht="17.100000000000001" customHeight="1">
      <c r="B436" s="30"/>
      <c r="E436" s="30"/>
      <c r="H436" s="30"/>
    </row>
    <row r="437" spans="2:8" customFormat="1" ht="17.100000000000001" customHeight="1">
      <c r="B437" s="30"/>
      <c r="E437" s="30"/>
      <c r="H437" s="30"/>
    </row>
    <row r="438" spans="2:8" customFormat="1" ht="17.100000000000001" customHeight="1">
      <c r="B438" s="30"/>
      <c r="E438" s="30"/>
      <c r="H438" s="30"/>
    </row>
    <row r="439" spans="2:8" customFormat="1" ht="17.100000000000001" customHeight="1">
      <c r="B439" s="30"/>
      <c r="E439" s="30"/>
      <c r="H439" s="30"/>
    </row>
    <row r="440" spans="2:8" customFormat="1" ht="17.100000000000001" customHeight="1">
      <c r="B440" s="30"/>
      <c r="E440" s="30"/>
      <c r="H440" s="30"/>
    </row>
    <row r="441" spans="2:8" customFormat="1" ht="17.100000000000001" customHeight="1">
      <c r="B441" s="30"/>
      <c r="E441" s="30"/>
      <c r="H441" s="30"/>
    </row>
    <row r="442" spans="2:8" customFormat="1" ht="17.100000000000001" customHeight="1">
      <c r="B442" s="30"/>
      <c r="E442" s="30"/>
      <c r="H442" s="30"/>
    </row>
    <row r="443" spans="2:8" customFormat="1" ht="17.100000000000001" customHeight="1">
      <c r="B443" s="30"/>
      <c r="E443" s="30"/>
      <c r="H443" s="30"/>
    </row>
    <row r="444" spans="2:8" customFormat="1" ht="17.100000000000001" customHeight="1">
      <c r="B444" s="30"/>
      <c r="E444" s="30"/>
      <c r="H444" s="30"/>
    </row>
    <row r="445" spans="2:8" customFormat="1" ht="17.100000000000001" customHeight="1">
      <c r="B445" s="30"/>
      <c r="E445" s="30"/>
      <c r="H445" s="30"/>
    </row>
    <row r="446" spans="2:8" customFormat="1" ht="17.100000000000001" customHeight="1">
      <c r="B446" s="30"/>
      <c r="E446" s="30"/>
      <c r="H446" s="30"/>
    </row>
    <row r="447" spans="2:8" customFormat="1" ht="17.100000000000001" customHeight="1">
      <c r="B447" s="30"/>
      <c r="E447" s="30"/>
      <c r="H447" s="30"/>
    </row>
    <row r="448" spans="2:8" customFormat="1" ht="17.100000000000001" customHeight="1">
      <c r="B448" s="30"/>
      <c r="E448" s="30"/>
      <c r="H448" s="30"/>
    </row>
    <row r="449" spans="2:8" customFormat="1" ht="17.100000000000001" customHeight="1">
      <c r="B449" s="30"/>
      <c r="E449" s="30"/>
      <c r="H449" s="30"/>
    </row>
    <row r="450" spans="2:8" customFormat="1" ht="17.100000000000001" customHeight="1">
      <c r="B450" s="30"/>
      <c r="E450" s="30"/>
      <c r="H450" s="30"/>
    </row>
    <row r="451" spans="2:8" customFormat="1" ht="17.100000000000001" customHeight="1">
      <c r="B451" s="30"/>
      <c r="E451" s="30"/>
      <c r="H451" s="30"/>
    </row>
    <row r="452" spans="2:8" customFormat="1" ht="17.100000000000001" customHeight="1">
      <c r="B452" s="30"/>
      <c r="E452" s="30"/>
      <c r="H452" s="30"/>
    </row>
    <row r="453" spans="2:8" customFormat="1" ht="17.100000000000001" customHeight="1">
      <c r="B453" s="30"/>
      <c r="E453" s="30"/>
      <c r="H453" s="30"/>
    </row>
    <row r="454" spans="2:8" customFormat="1" ht="17.100000000000001" customHeight="1">
      <c r="B454" s="30"/>
      <c r="E454" s="30"/>
      <c r="H454" s="30"/>
    </row>
    <row r="455" spans="2:8" customFormat="1" ht="17.100000000000001" customHeight="1">
      <c r="B455" s="30"/>
      <c r="E455" s="30"/>
      <c r="H455" s="30"/>
    </row>
    <row r="456" spans="2:8" customFormat="1" ht="17.100000000000001" customHeight="1">
      <c r="B456" s="30"/>
      <c r="E456" s="30"/>
      <c r="H456" s="30"/>
    </row>
    <row r="457" spans="2:8" customFormat="1" ht="17.100000000000001" customHeight="1">
      <c r="B457" s="30"/>
      <c r="E457" s="30"/>
      <c r="H457" s="30"/>
    </row>
    <row r="458" spans="2:8" customFormat="1" ht="17.100000000000001" customHeight="1">
      <c r="B458" s="30"/>
      <c r="E458" s="30"/>
      <c r="H458" s="30"/>
    </row>
    <row r="459" spans="2:8" customFormat="1" ht="17.100000000000001" customHeight="1">
      <c r="B459" s="30"/>
      <c r="E459" s="30"/>
      <c r="H459" s="30"/>
    </row>
    <row r="460" spans="2:8" customFormat="1" ht="17.100000000000001" customHeight="1">
      <c r="B460" s="30"/>
      <c r="E460" s="30"/>
      <c r="H460" s="30"/>
    </row>
    <row r="461" spans="2:8" customFormat="1" ht="17.100000000000001" customHeight="1">
      <c r="B461" s="30"/>
      <c r="E461" s="30"/>
      <c r="H461" s="30"/>
    </row>
    <row r="462" spans="2:8" customFormat="1" ht="17.100000000000001" customHeight="1">
      <c r="B462" s="30"/>
      <c r="E462" s="30"/>
      <c r="H462" s="30"/>
    </row>
    <row r="463" spans="2:8" customFormat="1" ht="17.100000000000001" customHeight="1">
      <c r="B463" s="30"/>
      <c r="E463" s="30"/>
      <c r="H463" s="30"/>
    </row>
    <row r="464" spans="2:8" customFormat="1" ht="17.100000000000001" customHeight="1">
      <c r="B464" s="30"/>
      <c r="E464" s="30"/>
      <c r="H464" s="30"/>
    </row>
    <row r="465" spans="2:8" customFormat="1" ht="17.100000000000001" customHeight="1">
      <c r="B465" s="30"/>
      <c r="E465" s="30"/>
      <c r="H465" s="30"/>
    </row>
    <row r="466" spans="2:8" customFormat="1" ht="17.100000000000001" customHeight="1">
      <c r="B466" s="30"/>
      <c r="E466" s="30"/>
      <c r="H466" s="30"/>
    </row>
    <row r="467" spans="2:8" customFormat="1" ht="17.100000000000001" customHeight="1">
      <c r="B467" s="30"/>
      <c r="E467" s="30"/>
      <c r="H467" s="30"/>
    </row>
    <row r="468" spans="2:8" customFormat="1" ht="17.100000000000001" customHeight="1">
      <c r="B468" s="30"/>
      <c r="E468" s="30"/>
      <c r="H468" s="30"/>
    </row>
    <row r="469" spans="2:8" customFormat="1" ht="17.100000000000001" customHeight="1">
      <c r="B469" s="30"/>
      <c r="E469" s="30"/>
      <c r="H469" s="30"/>
    </row>
    <row r="470" spans="2:8" customFormat="1" ht="17.100000000000001" customHeight="1">
      <c r="B470" s="30"/>
      <c r="E470" s="30"/>
      <c r="H470" s="30"/>
    </row>
    <row r="471" spans="2:8" customFormat="1" ht="17.100000000000001" customHeight="1">
      <c r="B471" s="30"/>
      <c r="E471" s="30"/>
      <c r="H471" s="30"/>
    </row>
    <row r="472" spans="2:8" customFormat="1" ht="17.100000000000001" customHeight="1">
      <c r="B472" s="30"/>
      <c r="E472" s="30"/>
      <c r="H472" s="30"/>
    </row>
    <row r="473" spans="2:8" customFormat="1" ht="17.100000000000001" customHeight="1">
      <c r="B473" s="30"/>
      <c r="E473" s="30"/>
      <c r="H473" s="30"/>
    </row>
    <row r="474" spans="2:8" customFormat="1" ht="17.100000000000001" customHeight="1">
      <c r="B474" s="30"/>
      <c r="E474" s="30"/>
      <c r="H474" s="30"/>
    </row>
    <row r="475" spans="2:8" customFormat="1" ht="17.100000000000001" customHeight="1">
      <c r="B475" s="30"/>
      <c r="E475" s="30"/>
      <c r="H475" s="30"/>
    </row>
    <row r="476" spans="2:8" customFormat="1" ht="17.100000000000001" customHeight="1">
      <c r="B476" s="30"/>
      <c r="E476" s="30"/>
      <c r="H476" s="30"/>
    </row>
    <row r="477" spans="2:8" customFormat="1" ht="17.100000000000001" customHeight="1">
      <c r="B477" s="30"/>
      <c r="E477" s="30"/>
      <c r="H477" s="30"/>
    </row>
    <row r="478" spans="2:8" customFormat="1" ht="17.100000000000001" customHeight="1">
      <c r="B478" s="30"/>
      <c r="E478" s="30"/>
      <c r="H478" s="30"/>
    </row>
    <row r="479" spans="2:8" customFormat="1" ht="17.100000000000001" customHeight="1">
      <c r="B479" s="30"/>
      <c r="E479" s="30"/>
      <c r="H479" s="30"/>
    </row>
    <row r="480" spans="2:8" customFormat="1" ht="17.100000000000001" customHeight="1">
      <c r="B480" s="30"/>
      <c r="E480" s="30"/>
      <c r="H480" s="30"/>
    </row>
    <row r="481" spans="2:8" customFormat="1" ht="17.100000000000001" customHeight="1">
      <c r="B481" s="30"/>
      <c r="E481" s="30"/>
      <c r="H481" s="30"/>
    </row>
    <row r="482" spans="2:8" customFormat="1" ht="17.100000000000001" customHeight="1">
      <c r="B482" s="30"/>
      <c r="E482" s="30"/>
      <c r="H482" s="30"/>
    </row>
    <row r="483" spans="2:8" customFormat="1" ht="17.100000000000001" customHeight="1">
      <c r="B483" s="30"/>
      <c r="E483" s="30"/>
      <c r="H483" s="30"/>
    </row>
    <row r="484" spans="2:8" customFormat="1" ht="17.100000000000001" customHeight="1">
      <c r="B484" s="30"/>
      <c r="E484" s="30"/>
      <c r="H484" s="30"/>
    </row>
    <row r="485" spans="2:8" customFormat="1" ht="17.100000000000001" customHeight="1">
      <c r="B485" s="30"/>
      <c r="E485" s="30"/>
      <c r="H485" s="30"/>
    </row>
    <row r="486" spans="2:8" customFormat="1" ht="17.100000000000001" customHeight="1">
      <c r="B486" s="30"/>
      <c r="E486" s="30"/>
      <c r="H486" s="30"/>
    </row>
    <row r="487" spans="2:8" customFormat="1" ht="17.100000000000001" customHeight="1">
      <c r="B487" s="30"/>
      <c r="E487" s="30"/>
      <c r="H487" s="30"/>
    </row>
    <row r="488" spans="2:8" customFormat="1" ht="17.100000000000001" customHeight="1">
      <c r="B488" s="30"/>
      <c r="E488" s="30"/>
      <c r="H488" s="30"/>
    </row>
    <row r="489" spans="2:8" customFormat="1" ht="17.100000000000001" customHeight="1">
      <c r="B489" s="30"/>
      <c r="E489" s="30"/>
      <c r="H489" s="30"/>
    </row>
    <row r="490" spans="2:8" customFormat="1" ht="17.100000000000001" customHeight="1">
      <c r="B490" s="30"/>
      <c r="E490" s="30"/>
      <c r="H490" s="30"/>
    </row>
    <row r="491" spans="2:8" customFormat="1" ht="17.100000000000001" customHeight="1">
      <c r="B491" s="30"/>
      <c r="E491" s="30"/>
      <c r="H491" s="30"/>
    </row>
    <row r="492" spans="2:8" customFormat="1" ht="17.100000000000001" customHeight="1">
      <c r="B492" s="30"/>
      <c r="E492" s="30"/>
      <c r="H492" s="30"/>
    </row>
    <row r="493" spans="2:8" customFormat="1" ht="17.100000000000001" customHeight="1">
      <c r="B493" s="30"/>
      <c r="E493" s="30"/>
      <c r="H493" s="30"/>
    </row>
    <row r="494" spans="2:8" customFormat="1" ht="17.100000000000001" customHeight="1">
      <c r="B494" s="30"/>
      <c r="E494" s="30"/>
      <c r="H494" s="30"/>
    </row>
    <row r="495" spans="2:8" customFormat="1" ht="17.100000000000001" customHeight="1">
      <c r="B495" s="30"/>
      <c r="E495" s="30"/>
      <c r="H495" s="30"/>
    </row>
    <row r="496" spans="2:8" customFormat="1" ht="17.100000000000001" customHeight="1">
      <c r="B496" s="30"/>
      <c r="E496" s="30"/>
      <c r="H496" s="30"/>
    </row>
    <row r="497" spans="2:8" customFormat="1" ht="17.100000000000001" customHeight="1">
      <c r="B497" s="30"/>
      <c r="E497" s="30"/>
      <c r="H497" s="30"/>
    </row>
    <row r="498" spans="2:8" customFormat="1" ht="17.100000000000001" customHeight="1">
      <c r="B498" s="30"/>
      <c r="E498" s="30"/>
      <c r="H498" s="30"/>
    </row>
    <row r="499" spans="2:8" customFormat="1" ht="17.100000000000001" customHeight="1">
      <c r="B499" s="30"/>
      <c r="E499" s="30"/>
      <c r="H499" s="30"/>
    </row>
    <row r="500" spans="2:8" customFormat="1" ht="17.100000000000001" customHeight="1">
      <c r="B500" s="30"/>
      <c r="E500" s="30"/>
      <c r="H500" s="30"/>
    </row>
    <row r="501" spans="2:8" customFormat="1" ht="17.100000000000001" customHeight="1">
      <c r="B501" s="30"/>
      <c r="E501" s="30"/>
      <c r="H501" s="30"/>
    </row>
    <row r="502" spans="2:8" customFormat="1" ht="17.100000000000001" customHeight="1">
      <c r="B502" s="30"/>
      <c r="E502" s="30"/>
      <c r="H502" s="30"/>
    </row>
    <row r="503" spans="2:8" customFormat="1" ht="17.100000000000001" customHeight="1">
      <c r="B503" s="30"/>
      <c r="E503" s="30"/>
      <c r="H503" s="30"/>
    </row>
    <row r="504" spans="2:8" customFormat="1" ht="17.100000000000001" customHeight="1">
      <c r="B504" s="30"/>
      <c r="E504" s="30"/>
      <c r="H504" s="30"/>
    </row>
    <row r="505" spans="2:8" customFormat="1" ht="17.100000000000001" customHeight="1">
      <c r="B505" s="30"/>
      <c r="E505" s="30"/>
      <c r="H505" s="30"/>
    </row>
    <row r="506" spans="2:8" customFormat="1" ht="17.100000000000001" customHeight="1">
      <c r="B506" s="30"/>
      <c r="E506" s="30"/>
      <c r="H506" s="30"/>
    </row>
    <row r="507" spans="2:8" customFormat="1" ht="17.100000000000001" customHeight="1">
      <c r="B507" s="30"/>
      <c r="E507" s="30"/>
      <c r="H507" s="30"/>
    </row>
    <row r="508" spans="2:8" customFormat="1" ht="17.100000000000001" customHeight="1">
      <c r="B508" s="30"/>
      <c r="E508" s="30"/>
      <c r="H508" s="30"/>
    </row>
    <row r="509" spans="2:8" customFormat="1" ht="17.100000000000001" customHeight="1">
      <c r="B509" s="30"/>
      <c r="E509" s="30"/>
      <c r="H509" s="30"/>
    </row>
    <row r="510" spans="2:8" customFormat="1" ht="17.100000000000001" customHeight="1">
      <c r="B510" s="30"/>
      <c r="E510" s="30"/>
      <c r="H510" s="30"/>
    </row>
    <row r="511" spans="2:8" customFormat="1" ht="17.100000000000001" customHeight="1">
      <c r="B511" s="30"/>
      <c r="E511" s="30"/>
      <c r="H511" s="30"/>
    </row>
    <row r="512" spans="2:8" customFormat="1" ht="17.100000000000001" customHeight="1">
      <c r="B512" s="30"/>
      <c r="E512" s="30"/>
      <c r="H512" s="30"/>
    </row>
    <row r="513" spans="2:8" customFormat="1" ht="17.100000000000001" customHeight="1">
      <c r="B513" s="30"/>
      <c r="E513" s="30"/>
      <c r="H513" s="30"/>
    </row>
    <row r="514" spans="2:8" customFormat="1" ht="17.100000000000001" customHeight="1">
      <c r="B514" s="30"/>
      <c r="E514" s="30"/>
      <c r="H514" s="30"/>
    </row>
    <row r="515" spans="2:8" customFormat="1" ht="17.100000000000001" customHeight="1">
      <c r="B515" s="30"/>
      <c r="E515" s="30"/>
      <c r="H515" s="30"/>
    </row>
    <row r="516" spans="2:8" customFormat="1" ht="17.100000000000001" customHeight="1">
      <c r="B516" s="30"/>
      <c r="E516" s="30"/>
      <c r="H516" s="30"/>
    </row>
    <row r="517" spans="2:8" customFormat="1" ht="17.100000000000001" customHeight="1">
      <c r="B517" s="30"/>
      <c r="E517" s="30"/>
      <c r="H517" s="30"/>
    </row>
    <row r="518" spans="2:8" customFormat="1" ht="17.100000000000001" customHeight="1">
      <c r="B518" s="30"/>
      <c r="E518" s="30"/>
      <c r="H518" s="30"/>
    </row>
    <row r="519" spans="2:8" customFormat="1" ht="17.100000000000001" customHeight="1">
      <c r="B519" s="30"/>
      <c r="E519" s="30"/>
      <c r="H519" s="30"/>
    </row>
    <row r="520" spans="2:8" customFormat="1" ht="17.100000000000001" customHeight="1">
      <c r="B520" s="30"/>
      <c r="E520" s="30"/>
      <c r="H520" s="30"/>
    </row>
    <row r="521" spans="2:8" customFormat="1" ht="17.100000000000001" customHeight="1">
      <c r="B521" s="30"/>
      <c r="E521" s="30"/>
      <c r="H521" s="30"/>
    </row>
    <row r="522" spans="2:8" customFormat="1" ht="17.100000000000001" customHeight="1">
      <c r="B522" s="30"/>
      <c r="E522" s="30"/>
      <c r="H522" s="30"/>
    </row>
    <row r="523" spans="2:8" customFormat="1" ht="17.100000000000001" customHeight="1">
      <c r="B523" s="30"/>
      <c r="E523" s="30"/>
      <c r="H523" s="30"/>
    </row>
    <row r="524" spans="2:8" customFormat="1" ht="17.100000000000001" customHeight="1">
      <c r="B524" s="30"/>
      <c r="E524" s="30"/>
      <c r="H524" s="30"/>
    </row>
    <row r="525" spans="2:8" customFormat="1" ht="17.100000000000001" customHeight="1">
      <c r="B525" s="30"/>
      <c r="E525" s="30"/>
      <c r="H525" s="30"/>
    </row>
    <row r="526" spans="2:8" customFormat="1" ht="17.100000000000001" customHeight="1">
      <c r="B526" s="30"/>
      <c r="E526" s="30"/>
      <c r="H526" s="30"/>
    </row>
    <row r="527" spans="2:8" customFormat="1" ht="17.100000000000001" customHeight="1">
      <c r="B527" s="30"/>
      <c r="E527" s="30"/>
      <c r="H527" s="30"/>
    </row>
    <row r="528" spans="2:8" customFormat="1" ht="17.100000000000001" customHeight="1">
      <c r="B528" s="30"/>
      <c r="E528" s="30"/>
      <c r="H528" s="30"/>
    </row>
    <row r="529" spans="2:8" customFormat="1" ht="17.100000000000001" customHeight="1">
      <c r="B529" s="30"/>
      <c r="E529" s="30"/>
      <c r="H529" s="30"/>
    </row>
    <row r="530" spans="2:8" customFormat="1" ht="17.100000000000001" customHeight="1">
      <c r="B530" s="30"/>
      <c r="E530" s="30"/>
      <c r="H530" s="30"/>
    </row>
    <row r="531" spans="2:8" customFormat="1" ht="17.100000000000001" customHeight="1">
      <c r="B531" s="30"/>
      <c r="E531" s="30"/>
      <c r="H531" s="30"/>
    </row>
    <row r="532" spans="2:8" customFormat="1" ht="17.100000000000001" customHeight="1">
      <c r="B532" s="30"/>
      <c r="E532" s="30"/>
      <c r="H532" s="30"/>
    </row>
    <row r="533" spans="2:8" customFormat="1" ht="17.100000000000001" customHeight="1">
      <c r="B533" s="30"/>
      <c r="E533" s="30"/>
      <c r="H533" s="30"/>
    </row>
    <row r="534" spans="2:8" customFormat="1" ht="17.100000000000001" customHeight="1">
      <c r="B534" s="30"/>
      <c r="E534" s="30"/>
      <c r="H534" s="30"/>
    </row>
    <row r="535" spans="2:8" customFormat="1" ht="17.100000000000001" customHeight="1">
      <c r="B535" s="30"/>
      <c r="E535" s="30"/>
      <c r="H535" s="30"/>
    </row>
    <row r="536" spans="2:8" customFormat="1" ht="17.100000000000001" customHeight="1">
      <c r="B536" s="30"/>
      <c r="E536" s="30"/>
      <c r="H536" s="30"/>
    </row>
    <row r="537" spans="2:8" customFormat="1" ht="17.100000000000001" customHeight="1">
      <c r="B537" s="30"/>
      <c r="E537" s="30"/>
      <c r="H537" s="30"/>
    </row>
    <row r="538" spans="2:8" customFormat="1" ht="17.100000000000001" customHeight="1">
      <c r="B538" s="30"/>
      <c r="E538" s="30"/>
      <c r="H538" s="30"/>
    </row>
    <row r="539" spans="2:8" customFormat="1" ht="17.100000000000001" customHeight="1">
      <c r="B539" s="30"/>
      <c r="E539" s="30"/>
      <c r="H539" s="30"/>
    </row>
    <row r="540" spans="2:8" customFormat="1" ht="17.100000000000001" customHeight="1">
      <c r="B540" s="30"/>
      <c r="E540" s="30"/>
      <c r="H540" s="30"/>
    </row>
    <row r="541" spans="2:8" customFormat="1" ht="17.100000000000001" customHeight="1">
      <c r="B541" s="30"/>
      <c r="E541" s="30"/>
      <c r="H541" s="30"/>
    </row>
    <row r="542" spans="2:8" customFormat="1" ht="17.100000000000001" customHeight="1">
      <c r="B542" s="30"/>
      <c r="E542" s="30"/>
      <c r="H542" s="30"/>
    </row>
    <row r="543" spans="2:8" customFormat="1" ht="17.100000000000001" customHeight="1">
      <c r="B543" s="30"/>
      <c r="E543" s="30"/>
      <c r="H543" s="30"/>
    </row>
    <row r="544" spans="2:8" customFormat="1" ht="17.100000000000001" customHeight="1">
      <c r="B544" s="30"/>
      <c r="E544" s="30"/>
      <c r="H544" s="30"/>
    </row>
    <row r="545" spans="2:8" customFormat="1" ht="17.100000000000001" customHeight="1">
      <c r="B545" s="30"/>
      <c r="E545" s="30"/>
      <c r="H545" s="30"/>
    </row>
    <row r="546" spans="2:8" customFormat="1" ht="17.100000000000001" customHeight="1">
      <c r="B546" s="30"/>
      <c r="E546" s="30"/>
      <c r="H546" s="30"/>
    </row>
    <row r="547" spans="2:8" customFormat="1" ht="17.100000000000001" customHeight="1">
      <c r="B547" s="30"/>
      <c r="E547" s="30"/>
      <c r="H547" s="30"/>
    </row>
    <row r="548" spans="2:8" customFormat="1" ht="17.100000000000001" customHeight="1">
      <c r="B548" s="30"/>
      <c r="E548" s="30"/>
      <c r="H548" s="30"/>
    </row>
    <row r="549" spans="2:8" customFormat="1" ht="17.100000000000001" customHeight="1">
      <c r="B549" s="30"/>
      <c r="E549" s="30"/>
      <c r="H549" s="30"/>
    </row>
    <row r="550" spans="2:8" customFormat="1" ht="17.100000000000001" customHeight="1">
      <c r="B550" s="30"/>
      <c r="E550" s="30"/>
      <c r="H550" s="30"/>
    </row>
    <row r="551" spans="2:8" customFormat="1" ht="17.100000000000001" customHeight="1">
      <c r="B551" s="30"/>
      <c r="E551" s="30"/>
      <c r="H551" s="30"/>
    </row>
    <row r="552" spans="2:8" customFormat="1" ht="17.100000000000001" customHeight="1">
      <c r="B552" s="30"/>
      <c r="E552" s="30"/>
      <c r="H552" s="30"/>
    </row>
    <row r="553" spans="2:8" customFormat="1" ht="17.100000000000001" customHeight="1">
      <c r="B553" s="30"/>
      <c r="E553" s="30"/>
      <c r="H553" s="30"/>
    </row>
    <row r="554" spans="2:8" customFormat="1" ht="17.100000000000001" customHeight="1">
      <c r="B554" s="30"/>
      <c r="E554" s="30"/>
      <c r="H554" s="30"/>
    </row>
    <row r="555" spans="2:8" customFormat="1" ht="17.100000000000001" customHeight="1">
      <c r="B555" s="30"/>
      <c r="E555" s="30"/>
      <c r="H555" s="30"/>
    </row>
    <row r="556" spans="2:8" customFormat="1" ht="17.100000000000001" customHeight="1">
      <c r="B556" s="30"/>
      <c r="E556" s="30"/>
      <c r="H556" s="30"/>
    </row>
    <row r="557" spans="2:8" customFormat="1" ht="17.100000000000001" customHeight="1">
      <c r="B557" s="30"/>
      <c r="E557" s="30"/>
      <c r="H557" s="30"/>
    </row>
    <row r="558" spans="2:8" customFormat="1" ht="17.100000000000001" customHeight="1">
      <c r="B558" s="30"/>
      <c r="E558" s="30"/>
      <c r="H558" s="30"/>
    </row>
    <row r="559" spans="2:8" customFormat="1" ht="17.100000000000001" customHeight="1">
      <c r="B559" s="30"/>
      <c r="E559" s="30"/>
      <c r="H559" s="30"/>
    </row>
    <row r="560" spans="2:8" customFormat="1" ht="17.100000000000001" customHeight="1">
      <c r="B560" s="30"/>
      <c r="E560" s="30"/>
      <c r="H560" s="30"/>
    </row>
    <row r="561" spans="2:8" customFormat="1" ht="17.100000000000001" customHeight="1">
      <c r="B561" s="30"/>
      <c r="E561" s="30"/>
      <c r="H561" s="30"/>
    </row>
    <row r="562" spans="2:8" customFormat="1" ht="17.100000000000001" customHeight="1">
      <c r="B562" s="30"/>
      <c r="E562" s="30"/>
      <c r="H562" s="30"/>
    </row>
    <row r="563" spans="2:8" customFormat="1" ht="17.100000000000001" customHeight="1">
      <c r="B563" s="30"/>
      <c r="E563" s="30"/>
      <c r="H563" s="30"/>
    </row>
    <row r="564" spans="2:8" customFormat="1" ht="17.100000000000001" customHeight="1">
      <c r="B564" s="30"/>
      <c r="E564" s="30"/>
      <c r="H564" s="30"/>
    </row>
    <row r="565" spans="2:8" customFormat="1" ht="17.100000000000001" customHeight="1">
      <c r="B565" s="30"/>
      <c r="E565" s="30"/>
      <c r="H565" s="30"/>
    </row>
    <row r="566" spans="2:8" customFormat="1" ht="17.100000000000001" customHeight="1">
      <c r="B566" s="30"/>
      <c r="E566" s="30"/>
      <c r="H566" s="30"/>
    </row>
    <row r="567" spans="2:8" customFormat="1" ht="17.100000000000001" customHeight="1">
      <c r="B567" s="30"/>
      <c r="E567" s="30"/>
      <c r="H567" s="30"/>
    </row>
    <row r="568" spans="2:8" customFormat="1" ht="17.100000000000001" customHeight="1">
      <c r="B568" s="30"/>
      <c r="E568" s="30"/>
      <c r="H568" s="30"/>
    </row>
    <row r="569" spans="2:8" customFormat="1" ht="17.100000000000001" customHeight="1">
      <c r="B569" s="30"/>
      <c r="E569" s="30"/>
      <c r="H569" s="30"/>
    </row>
    <row r="570" spans="2:8" customFormat="1" ht="17.100000000000001" customHeight="1">
      <c r="B570" s="30"/>
      <c r="E570" s="30"/>
      <c r="H570" s="30"/>
    </row>
    <row r="571" spans="2:8" customFormat="1" ht="17.100000000000001" customHeight="1">
      <c r="B571" s="30"/>
      <c r="E571" s="30"/>
      <c r="H571" s="30"/>
    </row>
    <row r="572" spans="2:8" customFormat="1" ht="17.100000000000001" customHeight="1">
      <c r="B572" s="30"/>
      <c r="E572" s="30"/>
      <c r="H572" s="30"/>
    </row>
    <row r="573" spans="2:8" customFormat="1" ht="17.100000000000001" customHeight="1">
      <c r="B573" s="30"/>
      <c r="E573" s="30"/>
      <c r="H573" s="30"/>
    </row>
    <row r="574" spans="2:8" customFormat="1" ht="17.100000000000001" customHeight="1">
      <c r="B574" s="30"/>
      <c r="E574" s="30"/>
      <c r="H574" s="30"/>
    </row>
    <row r="575" spans="2:8" customFormat="1" ht="17.100000000000001" customHeight="1">
      <c r="B575" s="30"/>
      <c r="E575" s="30"/>
      <c r="H575" s="30"/>
    </row>
    <row r="576" spans="2:8" customFormat="1" ht="17.100000000000001" customHeight="1">
      <c r="B576" s="30"/>
      <c r="E576" s="30"/>
      <c r="H576" s="30"/>
    </row>
    <row r="577" spans="2:8" customFormat="1" ht="17.100000000000001" customHeight="1">
      <c r="B577" s="30"/>
      <c r="E577" s="30"/>
      <c r="H577" s="30"/>
    </row>
    <row r="578" spans="2:8" customFormat="1" ht="17.100000000000001" customHeight="1">
      <c r="B578" s="30"/>
      <c r="E578" s="30"/>
      <c r="H578" s="30"/>
    </row>
    <row r="579" spans="2:8" customFormat="1" ht="17.100000000000001" customHeight="1">
      <c r="B579" s="30"/>
      <c r="E579" s="30"/>
      <c r="H579" s="30"/>
    </row>
    <row r="580" spans="2:8" customFormat="1" ht="17.100000000000001" customHeight="1">
      <c r="B580" s="30"/>
      <c r="E580" s="30"/>
      <c r="H580" s="30"/>
    </row>
    <row r="581" spans="2:8" customFormat="1" ht="17.100000000000001" customHeight="1">
      <c r="B581" s="30"/>
      <c r="E581" s="30"/>
      <c r="H581" s="30"/>
    </row>
    <row r="582" spans="2:8" customFormat="1" ht="17.100000000000001" customHeight="1">
      <c r="B582" s="30"/>
      <c r="E582" s="30"/>
      <c r="H582" s="30"/>
    </row>
    <row r="583" spans="2:8" customFormat="1" ht="17.100000000000001" customHeight="1">
      <c r="B583" s="30"/>
      <c r="E583" s="30"/>
      <c r="H583" s="30"/>
    </row>
    <row r="584" spans="2:8" customFormat="1" ht="17.100000000000001" customHeight="1">
      <c r="B584" s="30"/>
      <c r="E584" s="30"/>
      <c r="H584" s="30"/>
    </row>
    <row r="585" spans="2:8" customFormat="1" ht="17.100000000000001" customHeight="1">
      <c r="B585" s="30"/>
      <c r="E585" s="30"/>
      <c r="H585" s="30"/>
    </row>
    <row r="586" spans="2:8" customFormat="1" ht="17.100000000000001" customHeight="1">
      <c r="B586" s="30"/>
      <c r="E586" s="30"/>
      <c r="H586" s="30"/>
    </row>
    <row r="587" spans="2:8" customFormat="1" ht="17.100000000000001" customHeight="1">
      <c r="B587" s="30"/>
      <c r="E587" s="30"/>
      <c r="H587" s="30"/>
    </row>
    <row r="588" spans="2:8" customFormat="1" ht="17.100000000000001" customHeight="1">
      <c r="B588" s="30"/>
      <c r="E588" s="30"/>
      <c r="H588" s="30"/>
    </row>
    <row r="589" spans="2:8" customFormat="1" ht="17.100000000000001" customHeight="1">
      <c r="B589" s="30"/>
      <c r="E589" s="30"/>
      <c r="H589" s="30"/>
    </row>
    <row r="590" spans="2:8" customFormat="1" ht="17.100000000000001" customHeight="1">
      <c r="B590" s="30"/>
      <c r="E590" s="30"/>
      <c r="H590" s="30"/>
    </row>
    <row r="591" spans="2:8" customFormat="1" ht="17.100000000000001" customHeight="1">
      <c r="B591" s="30"/>
      <c r="E591" s="30"/>
      <c r="H591" s="30"/>
    </row>
    <row r="592" spans="2:8" customFormat="1" ht="17.100000000000001" customHeight="1">
      <c r="B592" s="30"/>
      <c r="E592" s="30"/>
      <c r="H592" s="30"/>
    </row>
    <row r="593" spans="2:8" customFormat="1" ht="17.100000000000001" customHeight="1">
      <c r="B593" s="30"/>
      <c r="E593" s="30"/>
      <c r="H593" s="30"/>
    </row>
    <row r="594" spans="2:8" customFormat="1" ht="17.100000000000001" customHeight="1">
      <c r="B594" s="30"/>
      <c r="E594" s="30"/>
      <c r="H594" s="30"/>
    </row>
    <row r="595" spans="2:8" customFormat="1" ht="17.100000000000001" customHeight="1">
      <c r="B595" s="30"/>
      <c r="E595" s="30"/>
      <c r="H595" s="30"/>
    </row>
    <row r="596" spans="2:8" customFormat="1" ht="17.100000000000001" customHeight="1">
      <c r="B596" s="30"/>
      <c r="E596" s="30"/>
      <c r="H596" s="30"/>
    </row>
    <row r="597" spans="2:8" customFormat="1" ht="17.100000000000001" customHeight="1">
      <c r="B597" s="30"/>
      <c r="E597" s="30"/>
      <c r="H597" s="30"/>
    </row>
    <row r="598" spans="2:8" customFormat="1" ht="17.100000000000001" customHeight="1">
      <c r="B598" s="30"/>
      <c r="E598" s="30"/>
      <c r="H598" s="30"/>
    </row>
    <row r="599" spans="2:8" customFormat="1" ht="17.100000000000001" customHeight="1">
      <c r="B599" s="30"/>
      <c r="E599" s="30"/>
      <c r="H599" s="30"/>
    </row>
    <row r="600" spans="2:8" customFormat="1" ht="17.100000000000001" customHeight="1">
      <c r="B600" s="30"/>
      <c r="E600" s="30"/>
      <c r="H600" s="30"/>
    </row>
    <row r="601" spans="2:8" customFormat="1" ht="17.100000000000001" customHeight="1">
      <c r="B601" s="30"/>
      <c r="E601" s="30"/>
      <c r="H601" s="30"/>
    </row>
    <row r="602" spans="2:8" customFormat="1" ht="17.100000000000001" customHeight="1">
      <c r="B602" s="30"/>
      <c r="E602" s="30"/>
      <c r="H602" s="30"/>
    </row>
    <row r="603" spans="2:8" customFormat="1" ht="17.100000000000001" customHeight="1">
      <c r="B603" s="30"/>
      <c r="E603" s="30"/>
      <c r="H603" s="30"/>
    </row>
    <row r="604" spans="2:8" customFormat="1" ht="17.100000000000001" customHeight="1">
      <c r="B604" s="30"/>
      <c r="E604" s="30"/>
      <c r="H604" s="30"/>
    </row>
    <row r="605" spans="2:8" customFormat="1" ht="17.100000000000001" customHeight="1">
      <c r="B605" s="30"/>
      <c r="E605" s="30"/>
      <c r="H605" s="30"/>
    </row>
    <row r="606" spans="2:8" customFormat="1" ht="17.100000000000001" customHeight="1">
      <c r="B606" s="30"/>
      <c r="E606" s="30"/>
      <c r="H606" s="30"/>
    </row>
    <row r="607" spans="2:8" customFormat="1" ht="17.100000000000001" customHeight="1">
      <c r="B607" s="30"/>
      <c r="E607" s="30"/>
      <c r="H607" s="30"/>
    </row>
    <row r="608" spans="2:8" customFormat="1" ht="17.100000000000001" customHeight="1">
      <c r="B608" s="30"/>
      <c r="E608" s="30"/>
      <c r="H608" s="30"/>
    </row>
    <row r="609" spans="2:8" customFormat="1" ht="17.100000000000001" customHeight="1">
      <c r="B609" s="30"/>
      <c r="E609" s="30"/>
      <c r="H609" s="30"/>
    </row>
    <row r="610" spans="2:8" customFormat="1" ht="17.100000000000001" customHeight="1">
      <c r="B610" s="30"/>
      <c r="E610" s="30"/>
      <c r="H610" s="30"/>
    </row>
    <row r="611" spans="2:8" customFormat="1" ht="17.100000000000001" customHeight="1">
      <c r="B611" s="30"/>
      <c r="E611" s="30"/>
      <c r="H611" s="30"/>
    </row>
    <row r="612" spans="2:8" customFormat="1" ht="17.100000000000001" customHeight="1">
      <c r="B612" s="30"/>
      <c r="E612" s="30"/>
      <c r="H612" s="30"/>
    </row>
    <row r="613" spans="2:8" customFormat="1" ht="17.100000000000001" customHeight="1">
      <c r="B613" s="30"/>
      <c r="E613" s="30"/>
      <c r="H613" s="30"/>
    </row>
    <row r="614" spans="2:8" customFormat="1" ht="17.100000000000001" customHeight="1">
      <c r="B614" s="30"/>
      <c r="E614" s="30"/>
      <c r="H614" s="30"/>
    </row>
    <row r="615" spans="2:8" customFormat="1" ht="17.100000000000001" customHeight="1">
      <c r="B615" s="30"/>
      <c r="E615" s="30"/>
      <c r="H615" s="30"/>
    </row>
    <row r="616" spans="2:8" customFormat="1" ht="17.100000000000001" customHeight="1">
      <c r="B616" s="30"/>
      <c r="E616" s="30"/>
      <c r="H616" s="30"/>
    </row>
    <row r="617" spans="2:8" customFormat="1" ht="17.100000000000001" customHeight="1">
      <c r="B617" s="30"/>
      <c r="E617" s="30"/>
      <c r="H617" s="30"/>
    </row>
    <row r="618" spans="2:8" customFormat="1" ht="17.100000000000001" customHeight="1">
      <c r="B618" s="30"/>
      <c r="E618" s="30"/>
      <c r="H618" s="30"/>
    </row>
    <row r="619" spans="2:8" customFormat="1" ht="17.100000000000001" customHeight="1">
      <c r="B619" s="30"/>
      <c r="E619" s="30"/>
      <c r="H619" s="30"/>
    </row>
    <row r="620" spans="2:8" customFormat="1" ht="17.100000000000001" customHeight="1">
      <c r="B620" s="30"/>
      <c r="E620" s="30"/>
      <c r="H620" s="30"/>
    </row>
    <row r="621" spans="2:8" customFormat="1" ht="17.100000000000001" customHeight="1">
      <c r="B621" s="30"/>
      <c r="E621" s="30"/>
      <c r="H621" s="30"/>
    </row>
    <row r="622" spans="2:8" customFormat="1" ht="17.100000000000001" customHeight="1">
      <c r="B622" s="30"/>
      <c r="E622" s="30"/>
      <c r="H622" s="30"/>
    </row>
    <row r="623" spans="2:8" customFormat="1" ht="17.100000000000001" customHeight="1">
      <c r="B623" s="30"/>
      <c r="E623" s="30"/>
      <c r="H623" s="30"/>
    </row>
    <row r="624" spans="2:8" customFormat="1" ht="17.100000000000001" customHeight="1">
      <c r="B624" s="30"/>
      <c r="E624" s="30"/>
      <c r="H624" s="30"/>
    </row>
    <row r="625" spans="2:8" customFormat="1" ht="17.100000000000001" customHeight="1">
      <c r="B625" s="30"/>
      <c r="E625" s="30"/>
      <c r="H625" s="30"/>
    </row>
    <row r="626" spans="2:8" customFormat="1" ht="17.100000000000001" customHeight="1">
      <c r="B626" s="30"/>
      <c r="E626" s="30"/>
      <c r="H626" s="30"/>
    </row>
    <row r="627" spans="2:8" customFormat="1" ht="17.100000000000001" customHeight="1">
      <c r="B627" s="30"/>
      <c r="E627" s="30"/>
      <c r="H627" s="30"/>
    </row>
    <row r="628" spans="2:8" customFormat="1" ht="17.100000000000001" customHeight="1">
      <c r="B628" s="30"/>
      <c r="E628" s="30"/>
      <c r="H628" s="30"/>
    </row>
    <row r="629" spans="2:8" customFormat="1" ht="17.100000000000001" customHeight="1">
      <c r="B629" s="30"/>
      <c r="E629" s="30"/>
      <c r="H629" s="30"/>
    </row>
    <row r="630" spans="2:8" customFormat="1" ht="17.100000000000001" customHeight="1">
      <c r="B630" s="30"/>
      <c r="E630" s="30"/>
      <c r="H630" s="30"/>
    </row>
    <row r="631" spans="2:8" customFormat="1" ht="17.100000000000001" customHeight="1">
      <c r="B631" s="30"/>
      <c r="E631" s="30"/>
      <c r="H631" s="30"/>
    </row>
    <row r="632" spans="2:8" customFormat="1" ht="17.100000000000001" customHeight="1">
      <c r="B632" s="30"/>
      <c r="E632" s="30"/>
      <c r="H632" s="30"/>
    </row>
    <row r="633" spans="2:8" customFormat="1" ht="17.100000000000001" customHeight="1">
      <c r="B633" s="30"/>
      <c r="E633" s="30"/>
      <c r="H633" s="30"/>
    </row>
    <row r="634" spans="2:8" customFormat="1" ht="17.100000000000001" customHeight="1">
      <c r="B634" s="30"/>
      <c r="E634" s="30"/>
      <c r="H634" s="30"/>
    </row>
    <row r="635" spans="2:8" customFormat="1" ht="17.100000000000001" customHeight="1">
      <c r="B635" s="30"/>
      <c r="E635" s="30"/>
      <c r="H635" s="30"/>
    </row>
    <row r="636" spans="2:8" customFormat="1" ht="17.100000000000001" customHeight="1">
      <c r="B636" s="30"/>
      <c r="E636" s="30"/>
      <c r="H636" s="30"/>
    </row>
    <row r="637" spans="2:8" customFormat="1" ht="17.100000000000001" customHeight="1">
      <c r="B637" s="30"/>
      <c r="E637" s="30"/>
      <c r="H637" s="30"/>
    </row>
    <row r="638" spans="2:8" customFormat="1" ht="17.100000000000001" customHeight="1">
      <c r="B638" s="30"/>
      <c r="E638" s="30"/>
      <c r="H638" s="30"/>
    </row>
    <row r="639" spans="2:8" customFormat="1" ht="17.100000000000001" customHeight="1">
      <c r="B639" s="30"/>
      <c r="E639" s="30"/>
      <c r="H639" s="30"/>
    </row>
    <row r="640" spans="2:8" customFormat="1" ht="17.100000000000001" customHeight="1">
      <c r="B640" s="30"/>
      <c r="E640" s="30"/>
      <c r="H640" s="30"/>
    </row>
    <row r="641" spans="2:8" customFormat="1" ht="17.100000000000001" customHeight="1">
      <c r="B641" s="30"/>
      <c r="E641" s="30"/>
      <c r="H641" s="30"/>
    </row>
    <row r="642" spans="2:8" customFormat="1" ht="17.100000000000001" customHeight="1">
      <c r="B642" s="30"/>
      <c r="E642" s="30"/>
      <c r="H642" s="30"/>
    </row>
    <row r="643" spans="2:8" customFormat="1" ht="17.100000000000001" customHeight="1">
      <c r="B643" s="30"/>
      <c r="E643" s="30"/>
      <c r="H643" s="30"/>
    </row>
    <row r="644" spans="2:8" customFormat="1" ht="17.100000000000001" customHeight="1">
      <c r="B644" s="30"/>
      <c r="E644" s="30"/>
      <c r="H644" s="30"/>
    </row>
    <row r="645" spans="2:8" customFormat="1" ht="17.100000000000001" customHeight="1">
      <c r="B645" s="30"/>
      <c r="E645" s="30"/>
      <c r="H645" s="30"/>
    </row>
    <row r="646" spans="2:8" customFormat="1" ht="17.100000000000001" customHeight="1">
      <c r="B646" s="30"/>
      <c r="E646" s="30"/>
      <c r="H646" s="30"/>
    </row>
    <row r="647" spans="2:8" customFormat="1" ht="17.100000000000001" customHeight="1">
      <c r="B647" s="30"/>
      <c r="E647" s="30"/>
      <c r="H647" s="30"/>
    </row>
    <row r="648" spans="2:8" customFormat="1" ht="17.100000000000001" customHeight="1">
      <c r="B648" s="30"/>
      <c r="E648" s="30"/>
      <c r="H648" s="30"/>
    </row>
    <row r="649" spans="2:8" customFormat="1" ht="17.100000000000001" customHeight="1">
      <c r="B649" s="30"/>
      <c r="E649" s="30"/>
      <c r="H649" s="30"/>
    </row>
    <row r="650" spans="2:8" customFormat="1" ht="17.100000000000001" customHeight="1">
      <c r="B650" s="30"/>
      <c r="E650" s="30"/>
      <c r="H650" s="30"/>
    </row>
    <row r="651" spans="2:8" customFormat="1" ht="17.100000000000001" customHeight="1">
      <c r="B651" s="30"/>
      <c r="E651" s="30"/>
      <c r="H651" s="30"/>
    </row>
    <row r="652" spans="2:8" customFormat="1" ht="17.100000000000001" customHeight="1">
      <c r="B652" s="30"/>
      <c r="E652" s="30"/>
      <c r="H652" s="30"/>
    </row>
    <row r="653" spans="2:8" customFormat="1" ht="17.100000000000001" customHeight="1">
      <c r="B653" s="30"/>
      <c r="E653" s="30"/>
      <c r="H653" s="30"/>
    </row>
    <row r="654" spans="2:8" customFormat="1" ht="17.100000000000001" customHeight="1">
      <c r="B654" s="30"/>
      <c r="E654" s="30"/>
      <c r="H654" s="30"/>
    </row>
    <row r="655" spans="2:8" customFormat="1" ht="17.100000000000001" customHeight="1">
      <c r="B655" s="30"/>
      <c r="E655" s="30"/>
      <c r="H655" s="30"/>
    </row>
    <row r="656" spans="2:8" customFormat="1" ht="17.100000000000001" customHeight="1">
      <c r="B656" s="30"/>
      <c r="E656" s="30"/>
      <c r="H656" s="30"/>
    </row>
    <row r="657" spans="2:8" customFormat="1" ht="17.100000000000001" customHeight="1">
      <c r="B657" s="30"/>
      <c r="E657" s="30"/>
      <c r="H657" s="30"/>
    </row>
    <row r="658" spans="2:8" customFormat="1" ht="17.100000000000001" customHeight="1">
      <c r="B658" s="30"/>
      <c r="E658" s="30"/>
      <c r="H658" s="30"/>
    </row>
    <row r="659" spans="2:8" customFormat="1" ht="17.100000000000001" customHeight="1">
      <c r="B659" s="30"/>
      <c r="E659" s="30"/>
      <c r="H659" s="30"/>
    </row>
    <row r="660" spans="2:8" customFormat="1" ht="17.100000000000001" customHeight="1">
      <c r="B660" s="30"/>
      <c r="E660" s="30"/>
      <c r="H660" s="30"/>
    </row>
    <row r="661" spans="2:8" customFormat="1" ht="17.100000000000001" customHeight="1">
      <c r="B661" s="30"/>
      <c r="E661" s="30"/>
      <c r="H661" s="30"/>
    </row>
    <row r="662" spans="2:8" customFormat="1" ht="17.100000000000001" customHeight="1">
      <c r="B662" s="30"/>
      <c r="E662" s="30"/>
      <c r="H662" s="30"/>
    </row>
    <row r="663" spans="2:8" customFormat="1" ht="17.100000000000001" customHeight="1">
      <c r="B663" s="30"/>
      <c r="E663" s="30"/>
      <c r="H663" s="30"/>
    </row>
    <row r="664" spans="2:8" customFormat="1" ht="17.100000000000001" customHeight="1">
      <c r="B664" s="30"/>
      <c r="E664" s="30"/>
      <c r="H664" s="30"/>
    </row>
    <row r="665" spans="2:8" customFormat="1" ht="17.100000000000001" customHeight="1">
      <c r="B665" s="30"/>
      <c r="E665" s="30"/>
      <c r="H665" s="30"/>
    </row>
    <row r="666" spans="2:8" customFormat="1" ht="17.100000000000001" customHeight="1">
      <c r="B666" s="30"/>
      <c r="E666" s="30"/>
      <c r="H666" s="30"/>
    </row>
    <row r="667" spans="2:8" customFormat="1" ht="17.100000000000001" customHeight="1">
      <c r="B667" s="30"/>
      <c r="E667" s="30"/>
      <c r="H667" s="30"/>
    </row>
    <row r="668" spans="2:8" customFormat="1" ht="17.100000000000001" customHeight="1">
      <c r="B668" s="30"/>
      <c r="E668" s="30"/>
      <c r="H668" s="30"/>
    </row>
    <row r="669" spans="2:8" customFormat="1" ht="17.100000000000001" customHeight="1">
      <c r="B669" s="30"/>
      <c r="E669" s="30"/>
      <c r="H669" s="30"/>
    </row>
    <row r="670" spans="2:8" customFormat="1" ht="17.100000000000001" customHeight="1">
      <c r="B670" s="30"/>
      <c r="E670" s="30"/>
      <c r="H670" s="30"/>
    </row>
    <row r="671" spans="2:8" customFormat="1" ht="17.100000000000001" customHeight="1">
      <c r="B671" s="30"/>
      <c r="E671" s="30"/>
      <c r="H671" s="30"/>
    </row>
    <row r="672" spans="2:8" customFormat="1" ht="17.100000000000001" customHeight="1">
      <c r="B672" s="30"/>
      <c r="E672" s="30"/>
      <c r="H672" s="30"/>
    </row>
    <row r="673" spans="2:8" customFormat="1" ht="17.100000000000001" customHeight="1">
      <c r="B673" s="30"/>
      <c r="E673" s="30"/>
      <c r="H673" s="30"/>
    </row>
    <row r="674" spans="2:8" customFormat="1" ht="17.100000000000001" customHeight="1">
      <c r="B674" s="30"/>
      <c r="E674" s="30"/>
      <c r="H674" s="30"/>
    </row>
    <row r="675" spans="2:8" customFormat="1" ht="17.100000000000001" customHeight="1">
      <c r="B675" s="30"/>
      <c r="E675" s="30"/>
      <c r="H675" s="30"/>
    </row>
    <row r="676" spans="2:8" customFormat="1" ht="17.100000000000001" customHeight="1">
      <c r="B676" s="30"/>
      <c r="E676" s="30"/>
      <c r="H676" s="30"/>
    </row>
    <row r="677" spans="2:8" customFormat="1" ht="17.100000000000001" customHeight="1">
      <c r="B677" s="30"/>
      <c r="E677" s="30"/>
      <c r="H677" s="30"/>
    </row>
    <row r="678" spans="2:8" customFormat="1" ht="17.100000000000001" customHeight="1">
      <c r="B678" s="30"/>
      <c r="E678" s="30"/>
      <c r="H678" s="30"/>
    </row>
    <row r="679" spans="2:8" customFormat="1" ht="17.100000000000001" customHeight="1">
      <c r="B679" s="30"/>
      <c r="E679" s="30"/>
      <c r="H679" s="30"/>
    </row>
    <row r="680" spans="2:8" customFormat="1" ht="17.100000000000001" customHeight="1">
      <c r="B680" s="30"/>
      <c r="E680" s="30"/>
      <c r="H680" s="30"/>
    </row>
    <row r="681" spans="2:8" customFormat="1" ht="17.100000000000001" customHeight="1">
      <c r="B681" s="30"/>
      <c r="E681" s="30"/>
      <c r="H681" s="30"/>
    </row>
    <row r="682" spans="2:8" customFormat="1" ht="17.100000000000001" customHeight="1">
      <c r="B682" s="30"/>
      <c r="E682" s="30"/>
      <c r="H682" s="30"/>
    </row>
    <row r="683" spans="2:8" customFormat="1" ht="17.100000000000001" customHeight="1">
      <c r="B683" s="30"/>
      <c r="E683" s="30"/>
      <c r="H683" s="30"/>
    </row>
    <row r="684" spans="2:8" customFormat="1" ht="17.100000000000001" customHeight="1">
      <c r="B684" s="30"/>
      <c r="E684" s="30"/>
      <c r="H684" s="30"/>
    </row>
    <row r="685" spans="2:8" customFormat="1" ht="17.100000000000001" customHeight="1">
      <c r="B685" s="30"/>
      <c r="E685" s="30"/>
      <c r="H685" s="30"/>
    </row>
    <row r="686" spans="2:8" customFormat="1" ht="17.100000000000001" customHeight="1">
      <c r="B686" s="30"/>
      <c r="E686" s="30"/>
      <c r="H686" s="30"/>
    </row>
    <row r="687" spans="2:8" customFormat="1" ht="17.100000000000001" customHeight="1">
      <c r="B687" s="30"/>
      <c r="E687" s="30"/>
      <c r="H687" s="30"/>
    </row>
    <row r="688" spans="2:8" customFormat="1" ht="17.100000000000001" customHeight="1">
      <c r="B688" s="30"/>
      <c r="E688" s="30"/>
      <c r="H688" s="30"/>
    </row>
    <row r="689" spans="2:8" customFormat="1" ht="17.100000000000001" customHeight="1">
      <c r="B689" s="30"/>
      <c r="E689" s="30"/>
      <c r="H689" s="30"/>
    </row>
    <row r="690" spans="2:8" customFormat="1" ht="17.100000000000001" customHeight="1">
      <c r="B690" s="30"/>
      <c r="E690" s="30"/>
      <c r="H690" s="30"/>
    </row>
    <row r="691" spans="2:8" customFormat="1" ht="17.100000000000001" customHeight="1">
      <c r="B691" s="30"/>
      <c r="E691" s="30"/>
      <c r="H691" s="30"/>
    </row>
    <row r="692" spans="2:8" customFormat="1" ht="17.100000000000001" customHeight="1">
      <c r="B692" s="30"/>
      <c r="E692" s="30"/>
      <c r="H692" s="30"/>
    </row>
    <row r="693" spans="2:8" customFormat="1" ht="17.100000000000001" customHeight="1">
      <c r="B693" s="30"/>
      <c r="E693" s="30"/>
      <c r="H693" s="30"/>
    </row>
    <row r="694" spans="2:8" customFormat="1" ht="17.100000000000001" customHeight="1">
      <c r="B694" s="30"/>
      <c r="E694" s="30"/>
      <c r="H694" s="30"/>
    </row>
    <row r="695" spans="2:8" customFormat="1" ht="17.100000000000001" customHeight="1">
      <c r="B695" s="30"/>
      <c r="E695" s="30"/>
      <c r="H695" s="30"/>
    </row>
    <row r="696" spans="2:8" customFormat="1" ht="17.100000000000001" customHeight="1">
      <c r="B696" s="30"/>
      <c r="E696" s="30"/>
      <c r="H696" s="30"/>
    </row>
    <row r="697" spans="2:8" customFormat="1" ht="17.100000000000001" customHeight="1">
      <c r="B697" s="30"/>
      <c r="E697" s="30"/>
      <c r="H697" s="30"/>
    </row>
    <row r="698" spans="2:8" customFormat="1" ht="17.100000000000001" customHeight="1">
      <c r="B698" s="30"/>
      <c r="E698" s="30"/>
      <c r="H698" s="30"/>
    </row>
    <row r="699" spans="2:8" customFormat="1" ht="17.100000000000001" customHeight="1">
      <c r="B699" s="30"/>
      <c r="E699" s="30"/>
      <c r="H699" s="30"/>
    </row>
    <row r="700" spans="2:8" customFormat="1" ht="17.100000000000001" customHeight="1">
      <c r="B700" s="30"/>
      <c r="E700" s="30"/>
      <c r="H700" s="30"/>
    </row>
    <row r="701" spans="2:8" customFormat="1" ht="17.100000000000001" customHeight="1">
      <c r="B701" s="30"/>
      <c r="E701" s="30"/>
      <c r="H701" s="30"/>
    </row>
    <row r="702" spans="2:8" customFormat="1" ht="17.100000000000001" customHeight="1">
      <c r="B702" s="30"/>
      <c r="E702" s="30"/>
      <c r="H702" s="30"/>
    </row>
    <row r="703" spans="2:8" customFormat="1" ht="17.100000000000001" customHeight="1">
      <c r="B703" s="30"/>
      <c r="E703" s="30"/>
      <c r="H703" s="30"/>
    </row>
    <row r="704" spans="2:8" customFormat="1" ht="17.100000000000001" customHeight="1">
      <c r="B704" s="30"/>
      <c r="E704" s="30"/>
      <c r="H704" s="30"/>
    </row>
    <row r="705" spans="2:8" customFormat="1" ht="17.100000000000001" customHeight="1">
      <c r="B705" s="30"/>
      <c r="E705" s="30"/>
      <c r="H705" s="30"/>
    </row>
    <row r="706" spans="2:8" customFormat="1" ht="17.100000000000001" customHeight="1">
      <c r="B706" s="30"/>
      <c r="E706" s="30"/>
      <c r="H706" s="30"/>
    </row>
    <row r="707" spans="2:8" customFormat="1" ht="17.100000000000001" customHeight="1">
      <c r="B707" s="30"/>
      <c r="E707" s="30"/>
      <c r="H707" s="30"/>
    </row>
    <row r="708" spans="2:8" customFormat="1" ht="17.100000000000001" customHeight="1">
      <c r="B708" s="30"/>
      <c r="E708" s="30"/>
      <c r="H708" s="30"/>
    </row>
    <row r="709" spans="2:8" customFormat="1" ht="17.100000000000001" customHeight="1">
      <c r="B709" s="30"/>
      <c r="E709" s="30"/>
      <c r="H709" s="30"/>
    </row>
    <row r="710" spans="2:8" customFormat="1" ht="17.100000000000001" customHeight="1">
      <c r="B710" s="30"/>
      <c r="E710" s="30"/>
      <c r="H710" s="30"/>
    </row>
    <row r="711" spans="2:8" customFormat="1" ht="17.100000000000001" customHeight="1">
      <c r="B711" s="30"/>
      <c r="E711" s="30"/>
      <c r="H711" s="30"/>
    </row>
    <row r="712" spans="2:8" customFormat="1" ht="17.100000000000001" customHeight="1">
      <c r="B712" s="30"/>
      <c r="E712" s="30"/>
      <c r="H712" s="30"/>
    </row>
    <row r="713" spans="2:8" customFormat="1" ht="17.100000000000001" customHeight="1">
      <c r="B713" s="30"/>
      <c r="E713" s="30"/>
      <c r="H713" s="30"/>
    </row>
    <row r="714" spans="2:8" customFormat="1" ht="17.100000000000001" customHeight="1">
      <c r="B714" s="30"/>
      <c r="E714" s="30"/>
      <c r="H714" s="30"/>
    </row>
    <row r="715" spans="2:8" customFormat="1" ht="17.100000000000001" customHeight="1">
      <c r="B715" s="30"/>
      <c r="E715" s="30"/>
      <c r="H715" s="30"/>
    </row>
    <row r="716" spans="2:8" customFormat="1" ht="17.100000000000001" customHeight="1">
      <c r="B716" s="30"/>
      <c r="E716" s="30"/>
      <c r="H716" s="30"/>
    </row>
    <row r="717" spans="2:8" customFormat="1" ht="17.100000000000001" customHeight="1">
      <c r="B717" s="30"/>
      <c r="E717" s="30"/>
      <c r="H717" s="30"/>
    </row>
    <row r="718" spans="2:8" customFormat="1" ht="17.100000000000001" customHeight="1">
      <c r="B718" s="30"/>
      <c r="E718" s="30"/>
      <c r="H718" s="30"/>
    </row>
    <row r="719" spans="2:8" customFormat="1" ht="17.100000000000001" customHeight="1">
      <c r="B719" s="30"/>
      <c r="E719" s="30"/>
      <c r="H719" s="30"/>
    </row>
    <row r="720" spans="2:8" customFormat="1" ht="17.100000000000001" customHeight="1">
      <c r="B720" s="30"/>
      <c r="E720" s="30"/>
      <c r="H720" s="30"/>
    </row>
    <row r="721" spans="2:8" customFormat="1" ht="17.100000000000001" customHeight="1">
      <c r="B721" s="30"/>
      <c r="E721" s="30"/>
      <c r="H721" s="30"/>
    </row>
    <row r="722" spans="2:8" customFormat="1" ht="17.100000000000001" customHeight="1">
      <c r="B722" s="30"/>
      <c r="E722" s="30"/>
      <c r="H722" s="30"/>
    </row>
    <row r="723" spans="2:8" customFormat="1" ht="17.100000000000001" customHeight="1">
      <c r="B723" s="30"/>
      <c r="E723" s="30"/>
      <c r="H723" s="30"/>
    </row>
    <row r="724" spans="2:8" customFormat="1" ht="17.100000000000001" customHeight="1">
      <c r="B724" s="30"/>
      <c r="E724" s="30"/>
      <c r="H724" s="30"/>
    </row>
    <row r="725" spans="2:8" customFormat="1" ht="17.100000000000001" customHeight="1">
      <c r="B725" s="30"/>
      <c r="E725" s="30"/>
      <c r="H725" s="30"/>
    </row>
    <row r="726" spans="2:8" customFormat="1" ht="17.100000000000001" customHeight="1">
      <c r="B726" s="30"/>
      <c r="E726" s="30"/>
      <c r="H726" s="30"/>
    </row>
    <row r="727" spans="2:8" customFormat="1" ht="17.100000000000001" customHeight="1">
      <c r="B727" s="30"/>
      <c r="E727" s="30"/>
      <c r="H727" s="30"/>
    </row>
    <row r="728" spans="2:8" customFormat="1" ht="17.100000000000001" customHeight="1">
      <c r="B728" s="30"/>
      <c r="E728" s="30"/>
      <c r="H728" s="30"/>
    </row>
  </sheetData>
  <mergeCells count="14">
    <mergeCell ref="A1:H1"/>
    <mergeCell ref="D6:D8"/>
    <mergeCell ref="A10:A11"/>
    <mergeCell ref="B10:B11"/>
    <mergeCell ref="A12:A13"/>
    <mergeCell ref="B12:B13"/>
    <mergeCell ref="A23:A24"/>
    <mergeCell ref="B23:B24"/>
    <mergeCell ref="D16:D17"/>
    <mergeCell ref="E16:E17"/>
    <mergeCell ref="D18:D19"/>
    <mergeCell ref="E18:E19"/>
    <mergeCell ref="A21:A22"/>
    <mergeCell ref="B21:B22"/>
  </mergeCells>
  <pageMargins left="0.74791666666666701" right="0.74791666666666701" top="0.98402777777777795" bottom="0.98402777777777795" header="0.511811023622047" footer="0.511811023622047"/>
  <pageSetup paperSize="9"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3"/>
  <sheetViews>
    <sheetView zoomScale="120" zoomScaleNormal="120" workbookViewId="0">
      <selection activeCell="N13" sqref="N13"/>
    </sheetView>
  </sheetViews>
  <sheetFormatPr defaultColWidth="7.75" defaultRowHeight="17.100000000000001" customHeight="1"/>
  <cols>
    <col min="1" max="2" width="14.375" style="67" customWidth="1"/>
    <col min="3" max="4" width="13.375" customWidth="1"/>
    <col min="5" max="5" width="24.625" customWidth="1"/>
    <col min="7" max="7" width="7.125" customWidth="1"/>
    <col min="8" max="8" width="2.125" customWidth="1"/>
  </cols>
  <sheetData>
    <row r="1" spans="1:11" ht="23.45" customHeight="1">
      <c r="A1" s="68" t="s">
        <v>61</v>
      </c>
      <c r="B1" s="68" t="s">
        <v>62</v>
      </c>
      <c r="C1" s="69" t="s">
        <v>63</v>
      </c>
      <c r="D1" s="69" t="s">
        <v>64</v>
      </c>
      <c r="E1" s="70" t="s">
        <v>65</v>
      </c>
      <c r="F1" s="211" t="s">
        <v>66</v>
      </c>
      <c r="G1" s="211"/>
      <c r="H1" s="71"/>
      <c r="I1" s="71"/>
      <c r="J1" s="71"/>
      <c r="K1" s="71"/>
    </row>
    <row r="2" spans="1:11" ht="23.45" customHeight="1">
      <c r="A2" s="72"/>
      <c r="B2" s="72"/>
      <c r="C2" s="73"/>
      <c r="D2" s="73"/>
      <c r="E2" s="74"/>
      <c r="F2" s="75" t="s">
        <v>67</v>
      </c>
      <c r="G2" s="75" t="s">
        <v>68</v>
      </c>
    </row>
    <row r="3" spans="1:11" ht="23.45" customHeight="1">
      <c r="A3" s="76">
        <v>45950</v>
      </c>
      <c r="B3" s="76" t="s">
        <v>69</v>
      </c>
      <c r="C3" s="76" t="s">
        <v>17</v>
      </c>
      <c r="D3" s="76" t="s">
        <v>18</v>
      </c>
      <c r="E3" s="76">
        <v>46083</v>
      </c>
      <c r="F3" s="8">
        <v>5</v>
      </c>
      <c r="G3" s="8">
        <v>4</v>
      </c>
      <c r="H3" s="32"/>
      <c r="I3" s="32"/>
      <c r="J3" s="32"/>
      <c r="K3" s="32"/>
    </row>
    <row r="4" spans="1:11" ht="23.45" customHeight="1">
      <c r="A4" s="76">
        <v>46009</v>
      </c>
      <c r="B4" s="76" t="s">
        <v>69</v>
      </c>
      <c r="C4" s="76" t="s">
        <v>27</v>
      </c>
      <c r="D4" s="76" t="s">
        <v>24</v>
      </c>
      <c r="E4" s="76">
        <v>46048</v>
      </c>
      <c r="F4" s="8">
        <v>0</v>
      </c>
      <c r="G4" s="8">
        <v>5</v>
      </c>
    </row>
    <row r="5" spans="1:11" ht="23.45" customHeight="1">
      <c r="A5" s="76">
        <v>46027</v>
      </c>
      <c r="B5" s="76" t="s">
        <v>69</v>
      </c>
      <c r="C5" s="76" t="s">
        <v>17</v>
      </c>
      <c r="D5" s="76" t="s">
        <v>25</v>
      </c>
      <c r="E5" s="76">
        <v>46167</v>
      </c>
      <c r="F5" s="8"/>
      <c r="G5" s="8"/>
      <c r="I5" s="212" t="s">
        <v>70</v>
      </c>
      <c r="J5" s="212"/>
      <c r="K5" s="212"/>
    </row>
    <row r="6" spans="1:11" ht="23.45" customHeight="1">
      <c r="A6" s="76">
        <v>46034</v>
      </c>
      <c r="B6" s="76" t="s">
        <v>69</v>
      </c>
      <c r="C6" s="76" t="s">
        <v>25</v>
      </c>
      <c r="D6" s="76" t="s">
        <v>21</v>
      </c>
      <c r="E6" s="76">
        <v>46118</v>
      </c>
      <c r="F6" s="8">
        <v>5</v>
      </c>
      <c r="G6" s="8">
        <v>4</v>
      </c>
      <c r="I6" s="212"/>
      <c r="J6" s="212"/>
      <c r="K6" s="212"/>
    </row>
    <row r="7" spans="1:11" ht="23.45" customHeight="1">
      <c r="A7" s="76">
        <v>46048</v>
      </c>
      <c r="B7" s="76" t="s">
        <v>71</v>
      </c>
      <c r="C7" s="76" t="s">
        <v>72</v>
      </c>
      <c r="D7" s="76" t="s">
        <v>25</v>
      </c>
      <c r="E7" s="76">
        <v>46090</v>
      </c>
      <c r="F7" s="8">
        <v>5</v>
      </c>
      <c r="G7" s="8">
        <v>4</v>
      </c>
      <c r="I7" s="212"/>
      <c r="J7" s="212"/>
      <c r="K7" s="212"/>
    </row>
    <row r="8" spans="1:11" ht="23.45" customHeight="1">
      <c r="A8" s="76">
        <v>46090</v>
      </c>
      <c r="B8" s="76" t="s">
        <v>71</v>
      </c>
      <c r="C8" s="76" t="s">
        <v>72</v>
      </c>
      <c r="D8" s="76" t="s">
        <v>26</v>
      </c>
      <c r="E8" s="76">
        <v>46146</v>
      </c>
      <c r="F8" s="77">
        <v>5</v>
      </c>
      <c r="G8" s="77">
        <v>2</v>
      </c>
      <c r="I8" s="212"/>
      <c r="J8" s="212"/>
      <c r="K8" s="212"/>
    </row>
    <row r="9" spans="1:11" ht="23.45" customHeight="1">
      <c r="A9" s="11"/>
      <c r="B9" s="11"/>
      <c r="C9" s="10"/>
      <c r="D9" s="10"/>
      <c r="E9" s="10"/>
      <c r="F9" s="77"/>
      <c r="G9" s="77"/>
      <c r="I9" s="212"/>
      <c r="J9" s="212"/>
      <c r="K9" s="212"/>
    </row>
    <row r="10" spans="1:11" ht="23.45" customHeight="1">
      <c r="A10" s="11"/>
      <c r="B10" s="11"/>
      <c r="C10" s="10"/>
      <c r="D10" s="10"/>
      <c r="E10" s="10"/>
      <c r="F10" s="77"/>
      <c r="G10" s="77"/>
      <c r="I10" s="212"/>
      <c r="J10" s="212"/>
      <c r="K10" s="212"/>
    </row>
    <row r="11" spans="1:11" ht="23.45" customHeight="1">
      <c r="A11" s="11"/>
      <c r="B11" s="11"/>
      <c r="C11" s="10"/>
      <c r="D11" s="10"/>
      <c r="E11" s="10"/>
      <c r="F11" s="77"/>
      <c r="G11" s="77"/>
      <c r="I11" s="212"/>
      <c r="J11" s="212"/>
      <c r="K11" s="212"/>
    </row>
    <row r="12" spans="1:11" ht="23.45" customHeight="1">
      <c r="A12" s="11"/>
      <c r="B12" s="11"/>
      <c r="C12" s="10"/>
      <c r="D12" s="10"/>
      <c r="E12" s="10"/>
      <c r="F12" s="77"/>
      <c r="G12" s="77"/>
      <c r="I12" s="212"/>
      <c r="J12" s="212"/>
      <c r="K12" s="212"/>
    </row>
    <row r="13" spans="1:11" ht="23.45" customHeight="1">
      <c r="A13" s="11"/>
      <c r="B13" s="11"/>
      <c r="C13" s="10"/>
      <c r="D13" s="10"/>
      <c r="E13" s="10"/>
      <c r="F13" s="77"/>
      <c r="G13" s="77"/>
      <c r="I13" s="212"/>
      <c r="J13" s="212"/>
      <c r="K13" s="212"/>
    </row>
  </sheetData>
  <mergeCells count="2">
    <mergeCell ref="F1:G1"/>
    <mergeCell ref="I5:K13"/>
  </mergeCells>
  <pageMargins left="0.74791666666666701" right="0.74791666666666701" top="0.98402777777777795" bottom="0.98402777777777795" header="0.511811023622047" footer="0.511811023622047"/>
  <pageSetup paperSize="9"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2"/>
  <sheetViews>
    <sheetView zoomScaleNormal="100" workbookViewId="0">
      <selection activeCell="I17" sqref="I17"/>
    </sheetView>
  </sheetViews>
  <sheetFormatPr defaultColWidth="10.125" defaultRowHeight="12.75" customHeight="1"/>
  <cols>
    <col min="1" max="8" width="15" customWidth="1"/>
  </cols>
  <sheetData>
    <row r="1" spans="1:8" ht="15">
      <c r="A1" s="78" t="s">
        <v>73</v>
      </c>
      <c r="B1" s="79" t="s">
        <v>53</v>
      </c>
      <c r="C1" s="79" t="s">
        <v>74</v>
      </c>
      <c r="D1" s="79" t="s">
        <v>75</v>
      </c>
      <c r="E1" s="79" t="s">
        <v>76</v>
      </c>
      <c r="F1" s="79" t="s">
        <v>77</v>
      </c>
      <c r="G1" s="79" t="s">
        <v>78</v>
      </c>
    </row>
    <row r="2" spans="1:8" s="10" customFormat="1">
      <c r="A2" s="10" t="s">
        <v>362</v>
      </c>
      <c r="B2" s="10" t="s">
        <v>47</v>
      </c>
      <c r="C2" s="10" t="s">
        <v>47</v>
      </c>
      <c r="E2" s="10" t="s">
        <v>47</v>
      </c>
      <c r="F2" s="10" t="s">
        <v>47</v>
      </c>
      <c r="G2" s="10" t="s">
        <v>80</v>
      </c>
    </row>
    <row r="3" spans="1:8" ht="15">
      <c r="A3" s="10" t="s">
        <v>79</v>
      </c>
      <c r="B3" s="10" t="s">
        <v>18</v>
      </c>
      <c r="C3" s="10"/>
      <c r="D3" s="10"/>
      <c r="E3" s="10" t="s">
        <v>26</v>
      </c>
      <c r="F3" s="80" t="s">
        <v>80</v>
      </c>
      <c r="G3" s="80" t="s">
        <v>80</v>
      </c>
      <c r="H3" s="10"/>
    </row>
    <row r="4" spans="1:8" ht="15">
      <c r="A4" s="10" t="s">
        <v>81</v>
      </c>
      <c r="B4" s="80" t="s">
        <v>24</v>
      </c>
      <c r="C4" s="81" t="s">
        <v>82</v>
      </c>
      <c r="D4" s="80"/>
      <c r="E4" s="80" t="s">
        <v>83</v>
      </c>
      <c r="F4" s="80" t="s">
        <v>27</v>
      </c>
      <c r="G4" s="80" t="s">
        <v>80</v>
      </c>
    </row>
    <row r="5" spans="1:8" ht="15">
      <c r="A5" s="10" t="s">
        <v>84</v>
      </c>
      <c r="B5" s="80" t="s">
        <v>85</v>
      </c>
      <c r="C5" s="80" t="s">
        <v>25</v>
      </c>
      <c r="D5" s="80"/>
      <c r="E5" s="80" t="s">
        <v>26</v>
      </c>
      <c r="F5" s="80" t="s">
        <v>86</v>
      </c>
      <c r="G5" s="80" t="s">
        <v>80</v>
      </c>
    </row>
    <row r="6" spans="1:8" ht="15">
      <c r="A6" s="10" t="s">
        <v>87</v>
      </c>
      <c r="B6" s="80" t="s">
        <v>24</v>
      </c>
      <c r="C6" s="80" t="s">
        <v>88</v>
      </c>
      <c r="D6" s="81" t="s">
        <v>89</v>
      </c>
      <c r="E6" s="81" t="s">
        <v>90</v>
      </c>
      <c r="F6" s="81" t="s">
        <v>82</v>
      </c>
      <c r="G6" s="80" t="s">
        <v>26</v>
      </c>
    </row>
    <row r="7" spans="1:8" ht="15">
      <c r="A7" s="10" t="s">
        <v>91</v>
      </c>
      <c r="B7" s="80" t="s">
        <v>92</v>
      </c>
      <c r="C7" s="80" t="s">
        <v>89</v>
      </c>
      <c r="D7" s="81" t="s">
        <v>89</v>
      </c>
      <c r="E7" s="81" t="s">
        <v>19</v>
      </c>
      <c r="F7" s="81" t="s">
        <v>93</v>
      </c>
      <c r="G7" s="80" t="s">
        <v>26</v>
      </c>
    </row>
    <row r="8" spans="1:8" ht="15">
      <c r="A8" s="10" t="s">
        <v>94</v>
      </c>
      <c r="B8" s="213" t="s">
        <v>95</v>
      </c>
      <c r="C8" s="213"/>
      <c r="D8" s="213"/>
      <c r="E8" s="213"/>
      <c r="F8" s="213"/>
      <c r="G8" s="80"/>
    </row>
    <row r="9" spans="1:8" ht="15">
      <c r="A9" s="10" t="s">
        <v>96</v>
      </c>
      <c r="B9" s="213" t="s">
        <v>97</v>
      </c>
      <c r="C9" s="213"/>
      <c r="D9" s="213"/>
      <c r="E9" s="213"/>
      <c r="F9" s="213"/>
      <c r="G9" s="80"/>
    </row>
    <row r="10" spans="1:8" ht="15">
      <c r="A10" s="10" t="s">
        <v>363</v>
      </c>
      <c r="B10" s="80" t="s">
        <v>99</v>
      </c>
      <c r="C10" s="80" t="s">
        <v>100</v>
      </c>
      <c r="D10" s="80" t="s">
        <v>88</v>
      </c>
      <c r="E10" s="80" t="s">
        <v>26</v>
      </c>
      <c r="F10" s="80" t="s">
        <v>92</v>
      </c>
      <c r="G10" s="80" t="s">
        <v>80</v>
      </c>
    </row>
    <row r="11" spans="1:8" ht="15">
      <c r="A11" s="10" t="s">
        <v>364</v>
      </c>
      <c r="B11" s="80" t="s">
        <v>24</v>
      </c>
      <c r="C11" s="80" t="s">
        <v>102</v>
      </c>
      <c r="D11" s="81" t="s">
        <v>103</v>
      </c>
      <c r="E11" s="81" t="s">
        <v>19</v>
      </c>
      <c r="F11" s="81" t="s">
        <v>88</v>
      </c>
      <c r="G11" s="80" t="s">
        <v>80</v>
      </c>
    </row>
    <row r="12" spans="1:8">
      <c r="A12" s="10" t="s">
        <v>365</v>
      </c>
      <c r="B12" s="10" t="s">
        <v>105</v>
      </c>
      <c r="C12" s="10" t="s">
        <v>24</v>
      </c>
      <c r="D12" s="10" t="s">
        <v>92</v>
      </c>
      <c r="E12" s="10" t="s">
        <v>86</v>
      </c>
      <c r="F12" s="10" t="s">
        <v>106</v>
      </c>
      <c r="G12" s="10" t="s">
        <v>80</v>
      </c>
    </row>
    <row r="13" spans="1:8">
      <c r="A13" s="10" t="s">
        <v>366</v>
      </c>
      <c r="B13" s="10" t="s">
        <v>100</v>
      </c>
      <c r="C13" s="10" t="s">
        <v>108</v>
      </c>
      <c r="D13" s="10" t="s">
        <v>80</v>
      </c>
      <c r="E13" s="10" t="s">
        <v>103</v>
      </c>
      <c r="F13" s="10" t="s">
        <v>26</v>
      </c>
      <c r="G13" s="10" t="s">
        <v>80</v>
      </c>
    </row>
    <row r="14" spans="1:8">
      <c r="A14" s="10" t="s">
        <v>367</v>
      </c>
      <c r="B14" s="10" t="s">
        <v>105</v>
      </c>
      <c r="C14" s="10" t="s">
        <v>19</v>
      </c>
      <c r="D14" s="10" t="s">
        <v>24</v>
      </c>
      <c r="E14" s="10" t="s">
        <v>102</v>
      </c>
      <c r="F14" s="10" t="s">
        <v>110</v>
      </c>
      <c r="G14" s="10" t="s">
        <v>80</v>
      </c>
    </row>
    <row r="15" spans="1:8">
      <c r="A15" s="10" t="s">
        <v>368</v>
      </c>
      <c r="B15" s="10" t="s">
        <v>103</v>
      </c>
      <c r="C15" s="10" t="s">
        <v>92</v>
      </c>
      <c r="D15" s="10" t="s">
        <v>47</v>
      </c>
      <c r="E15" s="10" t="s">
        <v>24</v>
      </c>
      <c r="F15" s="10" t="s">
        <v>86</v>
      </c>
      <c r="G15" s="10" t="s">
        <v>80</v>
      </c>
    </row>
    <row r="16" spans="1:8">
      <c r="A16" s="10" t="s">
        <v>369</v>
      </c>
      <c r="B16" s="10" t="s">
        <v>113</v>
      </c>
      <c r="C16" s="10" t="s">
        <v>114</v>
      </c>
      <c r="D16" s="10" t="s">
        <v>100</v>
      </c>
      <c r="E16" s="10" t="s">
        <v>80</v>
      </c>
      <c r="F16" s="10" t="s">
        <v>115</v>
      </c>
      <c r="G16" s="10" t="s">
        <v>22</v>
      </c>
    </row>
    <row r="17" spans="1:7" ht="15">
      <c r="A17" s="10" t="s">
        <v>370</v>
      </c>
      <c r="B17" s="82" t="s">
        <v>102</v>
      </c>
      <c r="C17" s="80" t="s">
        <v>24</v>
      </c>
      <c r="D17" s="80" t="s">
        <v>19</v>
      </c>
      <c r="E17" s="80" t="s">
        <v>110</v>
      </c>
      <c r="F17" s="80" t="s">
        <v>26</v>
      </c>
      <c r="G17" s="80" t="s">
        <v>80</v>
      </c>
    </row>
    <row r="18" spans="1:7" ht="15">
      <c r="A18" s="10" t="s">
        <v>371</v>
      </c>
      <c r="B18" s="82" t="s">
        <v>103</v>
      </c>
      <c r="C18" s="80" t="s">
        <v>118</v>
      </c>
      <c r="D18" s="80" t="s">
        <v>47</v>
      </c>
      <c r="E18" s="80" t="s">
        <v>86</v>
      </c>
      <c r="F18" s="80" t="s">
        <v>92</v>
      </c>
      <c r="G18" s="80" t="s">
        <v>26</v>
      </c>
    </row>
    <row r="19" spans="1:7" ht="15">
      <c r="A19" s="10" t="s">
        <v>372</v>
      </c>
      <c r="B19" s="82" t="s">
        <v>100</v>
      </c>
      <c r="C19" s="80" t="s">
        <v>49</v>
      </c>
      <c r="D19" s="80" t="s">
        <v>119</v>
      </c>
      <c r="E19" s="80" t="s">
        <v>120</v>
      </c>
      <c r="F19" s="80" t="s">
        <v>114</v>
      </c>
      <c r="G19" s="80" t="s">
        <v>26</v>
      </c>
    </row>
    <row r="20" spans="1:7" ht="15">
      <c r="A20" s="10" t="s">
        <v>373</v>
      </c>
      <c r="B20" s="82" t="s">
        <v>86</v>
      </c>
      <c r="C20" s="80" t="s">
        <v>110</v>
      </c>
      <c r="D20" s="80" t="s">
        <v>100</v>
      </c>
      <c r="E20" s="80" t="s">
        <v>122</v>
      </c>
      <c r="F20" s="80" t="s">
        <v>120</v>
      </c>
      <c r="G20" s="80" t="s">
        <v>26</v>
      </c>
    </row>
    <row r="21" spans="1:7" ht="15">
      <c r="A21" s="10" t="s">
        <v>374</v>
      </c>
      <c r="B21" s="82" t="s">
        <v>22</v>
      </c>
      <c r="C21" s="80" t="s">
        <v>92</v>
      </c>
      <c r="D21" s="80" t="s">
        <v>19</v>
      </c>
      <c r="E21" s="80" t="s">
        <v>86</v>
      </c>
      <c r="F21" s="80" t="s">
        <v>118</v>
      </c>
      <c r="G21" s="80" t="s">
        <v>26</v>
      </c>
    </row>
    <row r="22" spans="1:7" ht="15">
      <c r="A22" s="10" t="s">
        <v>375</v>
      </c>
      <c r="B22" s="82" t="s">
        <v>100</v>
      </c>
      <c r="C22" s="80" t="s">
        <v>92</v>
      </c>
      <c r="D22" s="82"/>
      <c r="E22" s="82"/>
      <c r="F22" s="82"/>
      <c r="G22" s="80" t="s">
        <v>110</v>
      </c>
    </row>
    <row r="23" spans="1:7" ht="15">
      <c r="A23" s="10" t="s">
        <v>376</v>
      </c>
      <c r="B23" s="82" t="s">
        <v>92</v>
      </c>
      <c r="C23" s="80" t="s">
        <v>100</v>
      </c>
      <c r="D23" s="82"/>
      <c r="E23" s="82"/>
      <c r="F23" s="82"/>
      <c r="G23" s="10" t="s">
        <v>126</v>
      </c>
    </row>
    <row r="24" spans="1:7" ht="15">
      <c r="A24" s="10" t="s">
        <v>377</v>
      </c>
      <c r="B24" s="82" t="s">
        <v>120</v>
      </c>
      <c r="C24" s="80" t="s">
        <v>110</v>
      </c>
      <c r="D24" s="82"/>
      <c r="E24" s="80" t="s">
        <v>110</v>
      </c>
      <c r="F24" s="80" t="s">
        <v>17</v>
      </c>
      <c r="G24" s="10" t="s">
        <v>126</v>
      </c>
    </row>
    <row r="25" spans="1:7">
      <c r="A25" s="10" t="s">
        <v>378</v>
      </c>
      <c r="B25" s="82" t="s">
        <v>126</v>
      </c>
      <c r="C25" s="82"/>
      <c r="D25" s="82"/>
      <c r="E25" s="82"/>
      <c r="F25" s="82"/>
      <c r="G25" s="10" t="s">
        <v>126</v>
      </c>
    </row>
    <row r="32" spans="1:7">
      <c r="A32" t="s">
        <v>129</v>
      </c>
    </row>
  </sheetData>
  <mergeCells count="2">
    <mergeCell ref="B8:F8"/>
    <mergeCell ref="B9:F9"/>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3"/>
  <sheetViews>
    <sheetView topLeftCell="A16" zoomScaleNormal="100" workbookViewId="0"/>
  </sheetViews>
  <sheetFormatPr defaultColWidth="10.125" defaultRowHeight="12.75" customHeight="1"/>
  <cols>
    <col min="1" max="1" width="9" customWidth="1"/>
    <col min="2" max="2" width="5.75" customWidth="1"/>
    <col min="3" max="11" width="12.125" customWidth="1"/>
    <col min="12" max="12" width="22.625" customWidth="1"/>
    <col min="13" max="13" width="32.125" customWidth="1"/>
  </cols>
  <sheetData>
    <row r="1" spans="1:13" ht="19.350000000000001" customHeight="1">
      <c r="A1" s="83" t="s">
        <v>130</v>
      </c>
      <c r="B1" s="83" t="s">
        <v>131</v>
      </c>
      <c r="C1" s="84" t="s">
        <v>69</v>
      </c>
      <c r="D1" s="84" t="s">
        <v>132</v>
      </c>
      <c r="E1" s="84" t="s">
        <v>133</v>
      </c>
      <c r="F1" s="84" t="s">
        <v>134</v>
      </c>
      <c r="G1" s="84" t="s">
        <v>135</v>
      </c>
      <c r="H1" s="84" t="s">
        <v>136</v>
      </c>
      <c r="I1" s="84" t="s">
        <v>137</v>
      </c>
      <c r="J1" s="84" t="s">
        <v>138</v>
      </c>
      <c r="K1" s="84" t="s">
        <v>139</v>
      </c>
      <c r="L1" s="84" t="s">
        <v>140</v>
      </c>
      <c r="M1" s="84" t="s">
        <v>77</v>
      </c>
    </row>
    <row r="2" spans="1:13" ht="19.350000000000001" customHeight="1">
      <c r="A2" s="83" t="s">
        <v>141</v>
      </c>
      <c r="B2" s="83">
        <v>1</v>
      </c>
      <c r="C2" s="85"/>
      <c r="D2" s="85"/>
      <c r="E2" s="86" t="s">
        <v>142</v>
      </c>
      <c r="F2" s="85"/>
      <c r="G2" s="85"/>
      <c r="H2" s="85"/>
      <c r="I2" s="85"/>
      <c r="J2" s="85"/>
      <c r="K2" s="85"/>
      <c r="L2" s="85"/>
      <c r="M2" s="85"/>
    </row>
    <row r="3" spans="1:13" ht="19.350000000000001" customHeight="1">
      <c r="A3" s="83" t="s">
        <v>143</v>
      </c>
      <c r="B3" s="83">
        <f>+winners!B2+1</f>
        <v>2</v>
      </c>
      <c r="C3" s="85"/>
      <c r="D3" s="85"/>
      <c r="E3" s="86" t="s">
        <v>144</v>
      </c>
      <c r="F3" s="85"/>
      <c r="G3" s="85"/>
      <c r="H3" s="85"/>
      <c r="I3" s="85"/>
      <c r="J3" s="85"/>
      <c r="K3" s="85"/>
      <c r="L3" s="85"/>
      <c r="M3" s="85"/>
    </row>
    <row r="4" spans="1:13" ht="19.350000000000001" customHeight="1">
      <c r="A4" s="83" t="s">
        <v>145</v>
      </c>
      <c r="B4" s="83">
        <f>+winners!B3+1</f>
        <v>3</v>
      </c>
      <c r="C4" s="85"/>
      <c r="D4" s="85"/>
      <c r="E4" s="86" t="s">
        <v>144</v>
      </c>
      <c r="F4" s="85"/>
      <c r="G4" s="85"/>
      <c r="H4" s="85"/>
      <c r="I4" s="85"/>
      <c r="J4" s="85"/>
      <c r="K4" s="85"/>
      <c r="L4" s="85"/>
      <c r="M4" s="85"/>
    </row>
    <row r="5" spans="1:13" ht="19.350000000000001" customHeight="1">
      <c r="A5" s="83" t="s">
        <v>146</v>
      </c>
      <c r="B5" s="83">
        <f>+winners!B4+1</f>
        <v>4</v>
      </c>
      <c r="C5" s="85"/>
      <c r="D5" s="85"/>
      <c r="E5" s="86" t="s">
        <v>144</v>
      </c>
      <c r="F5" s="85"/>
      <c r="G5" s="85"/>
      <c r="H5" s="85"/>
      <c r="I5" s="85"/>
      <c r="J5" s="85"/>
      <c r="K5" s="85"/>
      <c r="L5" s="85"/>
      <c r="M5" s="85"/>
    </row>
    <row r="6" spans="1:13" ht="19.350000000000001" customHeight="1">
      <c r="A6" s="83" t="s">
        <v>147</v>
      </c>
      <c r="B6" s="83">
        <f>+winners!B5+1</f>
        <v>5</v>
      </c>
      <c r="C6" s="85"/>
      <c r="D6" s="85"/>
      <c r="E6" s="86" t="s">
        <v>144</v>
      </c>
      <c r="F6" s="85"/>
      <c r="G6" s="85"/>
      <c r="H6" s="85"/>
      <c r="I6" s="85"/>
      <c r="J6" s="85"/>
      <c r="K6" s="85"/>
      <c r="L6" s="85"/>
      <c r="M6" s="85"/>
    </row>
    <row r="7" spans="1:13" ht="19.350000000000001" customHeight="1">
      <c r="A7" s="83" t="s">
        <v>148</v>
      </c>
      <c r="B7" s="83">
        <f>+winners!B6+1</f>
        <v>6</v>
      </c>
      <c r="C7" s="85"/>
      <c r="D7" s="85"/>
      <c r="E7" s="86" t="s">
        <v>113</v>
      </c>
      <c r="F7" s="85"/>
      <c r="G7" s="85"/>
      <c r="H7" s="85"/>
      <c r="I7" s="85"/>
      <c r="J7" s="85"/>
      <c r="K7" s="85"/>
      <c r="L7" s="85"/>
      <c r="M7" s="85"/>
    </row>
    <row r="8" spans="1:13" ht="19.350000000000001" customHeight="1">
      <c r="A8" s="83" t="s">
        <v>149</v>
      </c>
      <c r="B8" s="83">
        <f>+winners!B7+1</f>
        <v>7</v>
      </c>
      <c r="C8" s="85"/>
      <c r="D8" s="85"/>
      <c r="E8" s="86" t="s">
        <v>120</v>
      </c>
      <c r="F8" s="85"/>
      <c r="G8" s="85"/>
      <c r="H8" s="85"/>
      <c r="I8" s="85"/>
      <c r="J8" s="85"/>
      <c r="K8" s="85"/>
      <c r="L8" s="85"/>
      <c r="M8" s="85"/>
    </row>
    <row r="9" spans="1:13" ht="19.350000000000001" customHeight="1">
      <c r="A9" s="83" t="s">
        <v>150</v>
      </c>
      <c r="B9" s="83">
        <f>+winners!B8+1</f>
        <v>8</v>
      </c>
      <c r="C9" s="85"/>
      <c r="D9" s="85"/>
      <c r="E9" s="86" t="s">
        <v>126</v>
      </c>
      <c r="F9" s="85"/>
      <c r="G9" s="85"/>
      <c r="H9" s="85"/>
      <c r="I9" s="85"/>
      <c r="J9" s="85"/>
      <c r="K9" s="85"/>
      <c r="L9" s="85"/>
      <c r="M9" s="85"/>
    </row>
    <row r="10" spans="1:13" ht="19.350000000000001" customHeight="1">
      <c r="A10" s="83" t="s">
        <v>151</v>
      </c>
      <c r="B10" s="83">
        <f>+winners!B9+1</f>
        <v>9</v>
      </c>
      <c r="C10" s="85"/>
      <c r="D10" s="85"/>
      <c r="E10" s="86" t="s">
        <v>126</v>
      </c>
      <c r="F10" s="86"/>
      <c r="G10" s="87"/>
      <c r="H10" s="87"/>
      <c r="I10" s="87"/>
      <c r="J10" s="86"/>
      <c r="K10" s="86"/>
      <c r="L10" s="86"/>
      <c r="M10" s="86"/>
    </row>
    <row r="11" spans="1:13" ht="19.350000000000001" customHeight="1">
      <c r="A11" s="83" t="s">
        <v>152</v>
      </c>
      <c r="B11" s="83">
        <f>+winners!B10+1</f>
        <v>10</v>
      </c>
      <c r="C11" s="86" t="s">
        <v>24</v>
      </c>
      <c r="D11" s="86" t="s">
        <v>86</v>
      </c>
      <c r="E11" s="86" t="s">
        <v>24</v>
      </c>
      <c r="F11" s="86"/>
      <c r="G11" s="87"/>
      <c r="H11" s="87"/>
      <c r="I11" s="87"/>
      <c r="J11" s="86"/>
      <c r="K11" s="86"/>
      <c r="L11" s="86"/>
      <c r="M11" s="86"/>
    </row>
    <row r="12" spans="1:13" ht="19.350000000000001" customHeight="1">
      <c r="A12" s="83" t="s">
        <v>153</v>
      </c>
      <c r="B12" s="83">
        <f>+winners!B11+1</f>
        <v>11</v>
      </c>
      <c r="C12" s="86" t="s">
        <v>154</v>
      </c>
      <c r="D12" s="86" t="s">
        <v>113</v>
      </c>
      <c r="E12" s="86" t="s">
        <v>113</v>
      </c>
      <c r="F12" s="86"/>
      <c r="G12" s="87"/>
      <c r="H12" s="87"/>
      <c r="I12" s="87"/>
      <c r="J12" s="86"/>
      <c r="K12" s="86"/>
      <c r="L12" s="86"/>
      <c r="M12" s="86"/>
    </row>
    <row r="13" spans="1:13" ht="19.350000000000001" customHeight="1">
      <c r="A13" s="83" t="s">
        <v>155</v>
      </c>
      <c r="B13" s="83">
        <f>+winners!B12+1</f>
        <v>12</v>
      </c>
      <c r="C13" s="86" t="s">
        <v>24</v>
      </c>
      <c r="D13" s="86" t="s">
        <v>144</v>
      </c>
      <c r="E13" s="86" t="s">
        <v>156</v>
      </c>
      <c r="F13" s="86"/>
      <c r="G13" s="87"/>
      <c r="H13" s="87"/>
      <c r="I13" s="87"/>
      <c r="J13" s="86"/>
      <c r="K13" s="86"/>
      <c r="L13" s="86"/>
      <c r="M13" s="86"/>
    </row>
    <row r="14" spans="1:13" ht="19.350000000000001" customHeight="1">
      <c r="A14" s="83" t="s">
        <v>157</v>
      </c>
      <c r="B14" s="83">
        <f>+winners!B13+1</f>
        <v>13</v>
      </c>
      <c r="C14" s="86" t="s">
        <v>154</v>
      </c>
      <c r="D14" s="86" t="s">
        <v>19</v>
      </c>
      <c r="E14" s="86" t="s">
        <v>118</v>
      </c>
      <c r="F14" s="86"/>
      <c r="G14" s="87"/>
      <c r="H14" s="87"/>
      <c r="I14" s="87"/>
      <c r="J14" s="86"/>
      <c r="K14" s="86"/>
      <c r="L14" s="86"/>
      <c r="M14" s="86"/>
    </row>
    <row r="15" spans="1:13" ht="19.350000000000001" customHeight="1">
      <c r="A15" s="83" t="s">
        <v>158</v>
      </c>
      <c r="B15" s="83">
        <f>+winners!B14+1</f>
        <v>14</v>
      </c>
      <c r="C15" s="86" t="s">
        <v>154</v>
      </c>
      <c r="D15" s="86" t="s">
        <v>156</v>
      </c>
      <c r="E15" s="86" t="s">
        <v>113</v>
      </c>
      <c r="F15" s="86"/>
      <c r="G15" s="87"/>
      <c r="H15" s="87"/>
      <c r="I15" s="87"/>
      <c r="J15" s="86"/>
      <c r="K15" s="86"/>
      <c r="L15" s="86"/>
      <c r="M15" s="86"/>
    </row>
    <row r="16" spans="1:13" ht="19.350000000000001" customHeight="1">
      <c r="A16" s="83" t="s">
        <v>159</v>
      </c>
      <c r="B16" s="83">
        <f>+winners!B15+1</f>
        <v>15</v>
      </c>
      <c r="C16" s="86" t="s">
        <v>126</v>
      </c>
      <c r="D16" s="86" t="s">
        <v>160</v>
      </c>
      <c r="E16" s="86"/>
      <c r="F16" s="86"/>
      <c r="G16" s="87"/>
      <c r="H16" s="87"/>
      <c r="I16" s="87"/>
      <c r="J16" s="86"/>
      <c r="K16" s="86"/>
      <c r="L16" s="86"/>
      <c r="M16" s="86"/>
    </row>
    <row r="17" spans="1:13" ht="19.350000000000001" customHeight="1">
      <c r="A17" s="83" t="s">
        <v>161</v>
      </c>
      <c r="B17" s="83">
        <f>+winners!B16+1</f>
        <v>16</v>
      </c>
      <c r="C17" s="86"/>
      <c r="D17" s="86"/>
      <c r="E17" s="86"/>
      <c r="F17" s="86"/>
      <c r="G17" s="87"/>
      <c r="H17" s="87"/>
      <c r="I17" s="87"/>
      <c r="J17" s="86"/>
      <c r="K17" s="86"/>
      <c r="L17" s="86"/>
      <c r="M17" s="86"/>
    </row>
    <row r="18" spans="1:13" ht="19.350000000000001" customHeight="1">
      <c r="A18" s="83" t="s">
        <v>162</v>
      </c>
      <c r="B18" s="83">
        <f>+winners!B17+1</f>
        <v>17</v>
      </c>
      <c r="C18" s="86"/>
      <c r="D18" s="86"/>
      <c r="E18" s="86"/>
      <c r="F18" s="86"/>
      <c r="G18" s="87"/>
      <c r="H18" s="87"/>
      <c r="I18" s="87"/>
      <c r="J18" s="86"/>
      <c r="K18" s="86"/>
      <c r="L18" s="86"/>
      <c r="M18" s="86"/>
    </row>
    <row r="19" spans="1:13" ht="19.350000000000001" customHeight="1">
      <c r="A19" s="83" t="s">
        <v>163</v>
      </c>
      <c r="B19" s="83">
        <f>+winners!B18+1</f>
        <v>18</v>
      </c>
      <c r="C19" s="86" t="s">
        <v>19</v>
      </c>
      <c r="D19" s="86" t="s">
        <v>92</v>
      </c>
      <c r="E19" s="86" t="s">
        <v>118</v>
      </c>
      <c r="F19" s="86" t="s">
        <v>19</v>
      </c>
      <c r="G19" s="86"/>
      <c r="H19" s="87"/>
      <c r="I19" s="87"/>
      <c r="J19" s="86"/>
      <c r="K19" s="86"/>
      <c r="L19" s="86"/>
      <c r="M19" s="86"/>
    </row>
    <row r="20" spans="1:13" ht="19.350000000000001" customHeight="1">
      <c r="A20" s="83" t="s">
        <v>164</v>
      </c>
      <c r="B20" s="83">
        <f>+winners!B19+1</f>
        <v>19</v>
      </c>
      <c r="C20" s="86" t="s">
        <v>119</v>
      </c>
      <c r="D20" s="86" t="s">
        <v>17</v>
      </c>
      <c r="E20" s="86" t="s">
        <v>165</v>
      </c>
      <c r="F20" s="86"/>
      <c r="G20" s="86" t="s">
        <v>100</v>
      </c>
      <c r="H20" s="88"/>
      <c r="I20" s="86" t="s">
        <v>166</v>
      </c>
      <c r="J20" s="86"/>
      <c r="K20" s="86"/>
      <c r="L20" s="86" t="s">
        <v>167</v>
      </c>
      <c r="M20" s="86" t="s">
        <v>168</v>
      </c>
    </row>
    <row r="21" spans="1:13" ht="19.350000000000001" customHeight="1">
      <c r="A21" s="83" t="s">
        <v>128</v>
      </c>
      <c r="B21" s="83">
        <f>+winners!B20+1</f>
        <v>20</v>
      </c>
      <c r="C21" s="86" t="s">
        <v>119</v>
      </c>
      <c r="D21" s="86" t="s">
        <v>169</v>
      </c>
      <c r="E21" s="86" t="s">
        <v>169</v>
      </c>
      <c r="F21" s="86"/>
      <c r="G21" s="86" t="s">
        <v>170</v>
      </c>
      <c r="H21" s="86" t="s">
        <v>171</v>
      </c>
      <c r="I21" s="86" t="s">
        <v>86</v>
      </c>
      <c r="J21" s="86"/>
      <c r="K21" s="86"/>
      <c r="L21" s="86" t="s">
        <v>172</v>
      </c>
      <c r="M21" s="86" t="s">
        <v>173</v>
      </c>
    </row>
    <row r="22" spans="1:13" ht="19.350000000000001" customHeight="1">
      <c r="A22" s="83" t="s">
        <v>127</v>
      </c>
      <c r="B22" s="83">
        <f>+winners!B21+1</f>
        <v>21</v>
      </c>
      <c r="C22" s="86" t="s">
        <v>113</v>
      </c>
      <c r="D22" s="86" t="s">
        <v>165</v>
      </c>
      <c r="E22" s="86" t="s">
        <v>119</v>
      </c>
      <c r="F22" s="86" t="s">
        <v>165</v>
      </c>
      <c r="G22" s="86" t="s">
        <v>119</v>
      </c>
      <c r="H22" s="86" t="s">
        <v>22</v>
      </c>
      <c r="I22" s="86" t="s">
        <v>120</v>
      </c>
      <c r="J22" s="86"/>
      <c r="K22" s="86"/>
      <c r="L22" s="86" t="s">
        <v>172</v>
      </c>
      <c r="M22" s="86" t="s">
        <v>174</v>
      </c>
    </row>
    <row r="23" spans="1:13" ht="19.350000000000001" customHeight="1">
      <c r="A23" s="83" t="s">
        <v>125</v>
      </c>
      <c r="B23" s="83">
        <f>+winners!B22+1</f>
        <v>22</v>
      </c>
      <c r="C23" s="86" t="s">
        <v>169</v>
      </c>
      <c r="D23" s="86" t="s">
        <v>175</v>
      </c>
      <c r="E23" s="86" t="s">
        <v>86</v>
      </c>
      <c r="F23" s="86" t="s">
        <v>165</v>
      </c>
      <c r="G23" s="86" t="s">
        <v>165</v>
      </c>
      <c r="H23" s="86" t="s">
        <v>113</v>
      </c>
      <c r="I23" s="86" t="s">
        <v>113</v>
      </c>
      <c r="J23" s="86" t="s">
        <v>17</v>
      </c>
      <c r="K23" s="86" t="s">
        <v>113</v>
      </c>
      <c r="L23" s="89" t="s">
        <v>176</v>
      </c>
      <c r="M23" s="86" t="s">
        <v>177</v>
      </c>
    </row>
    <row r="24" spans="1:13" ht="19.350000000000001" customHeight="1">
      <c r="A24" s="83" t="s">
        <v>124</v>
      </c>
      <c r="B24" s="83">
        <f>+winners!B23+1</f>
        <v>23</v>
      </c>
      <c r="C24" s="86" t="s">
        <v>113</v>
      </c>
      <c r="D24" s="86" t="s">
        <v>119</v>
      </c>
      <c r="E24" s="86" t="s">
        <v>118</v>
      </c>
      <c r="F24" s="86" t="s">
        <v>19</v>
      </c>
      <c r="G24" s="86" t="s">
        <v>86</v>
      </c>
      <c r="H24" s="86" t="s">
        <v>178</v>
      </c>
      <c r="I24" s="86"/>
      <c r="J24" s="86"/>
      <c r="K24" s="86" t="s">
        <v>86</v>
      </c>
      <c r="L24" s="89" t="s">
        <v>179</v>
      </c>
      <c r="M24" s="86" t="s">
        <v>180</v>
      </c>
    </row>
    <row r="25" spans="1:13" ht="19.350000000000001" customHeight="1">
      <c r="A25" s="83" t="s">
        <v>123</v>
      </c>
      <c r="B25" s="83">
        <f>+winners!B24+1</f>
        <v>24</v>
      </c>
      <c r="C25" s="86" t="s">
        <v>86</v>
      </c>
      <c r="D25" s="86" t="s">
        <v>181</v>
      </c>
      <c r="E25" s="86" t="s">
        <v>26</v>
      </c>
      <c r="F25" s="86" t="s">
        <v>19</v>
      </c>
      <c r="G25" s="86" t="s">
        <v>120</v>
      </c>
      <c r="H25" s="86" t="s">
        <v>17</v>
      </c>
      <c r="I25" s="86"/>
      <c r="J25" s="86"/>
      <c r="K25" s="86" t="s">
        <v>118</v>
      </c>
      <c r="L25" s="89" t="s">
        <v>182</v>
      </c>
      <c r="M25" s="86" t="s">
        <v>177</v>
      </c>
    </row>
    <row r="26" spans="1:13" ht="19.350000000000001" customHeight="1">
      <c r="A26" s="83" t="s">
        <v>121</v>
      </c>
      <c r="B26" s="83">
        <f>+winners!B25+1</f>
        <v>25</v>
      </c>
      <c r="C26" s="86" t="s">
        <v>110</v>
      </c>
      <c r="D26" s="86" t="s">
        <v>114</v>
      </c>
      <c r="E26" s="86" t="s">
        <v>113</v>
      </c>
      <c r="F26" s="86" t="s">
        <v>114</v>
      </c>
      <c r="G26" s="86" t="s">
        <v>26</v>
      </c>
      <c r="H26" s="86" t="s">
        <v>118</v>
      </c>
      <c r="I26" s="86"/>
      <c r="J26" s="86"/>
      <c r="K26" s="86" t="s">
        <v>26</v>
      </c>
      <c r="L26" s="89" t="s">
        <v>183</v>
      </c>
      <c r="M26" s="89" t="s">
        <v>184</v>
      </c>
    </row>
    <row r="27" spans="1:13" ht="19.350000000000001" customHeight="1">
      <c r="A27" s="83" t="s">
        <v>185</v>
      </c>
      <c r="B27" s="83">
        <f>+winners!B26+1</f>
        <v>26</v>
      </c>
      <c r="C27" s="86" t="s">
        <v>119</v>
      </c>
      <c r="D27" s="86" t="s">
        <v>100</v>
      </c>
      <c r="E27" s="86" t="s">
        <v>114</v>
      </c>
      <c r="F27" s="86" t="s">
        <v>103</v>
      </c>
      <c r="G27" s="86" t="s">
        <v>17</v>
      </c>
      <c r="H27" s="86" t="s">
        <v>118</v>
      </c>
      <c r="I27" s="90"/>
      <c r="J27" s="86"/>
      <c r="K27" s="86" t="s">
        <v>17</v>
      </c>
      <c r="L27" s="89" t="s">
        <v>186</v>
      </c>
      <c r="M27" s="89" t="s">
        <v>187</v>
      </c>
    </row>
    <row r="28" spans="1:13" ht="19.350000000000001" customHeight="1">
      <c r="A28" s="83" t="s">
        <v>117</v>
      </c>
      <c r="B28" s="83">
        <f>+winners!B27+1</f>
        <v>27</v>
      </c>
      <c r="C28" s="86" t="s">
        <v>120</v>
      </c>
      <c r="D28" s="86" t="s">
        <v>86</v>
      </c>
      <c r="E28" s="86" t="s">
        <v>120</v>
      </c>
      <c r="F28" s="86" t="s">
        <v>114</v>
      </c>
      <c r="G28" s="86" t="s">
        <v>119</v>
      </c>
      <c r="H28" s="86" t="s">
        <v>22</v>
      </c>
      <c r="I28" s="90"/>
      <c r="J28" s="86"/>
      <c r="K28" s="86" t="s">
        <v>119</v>
      </c>
      <c r="L28" s="89" t="s">
        <v>188</v>
      </c>
      <c r="M28" s="89" t="s">
        <v>189</v>
      </c>
    </row>
    <row r="29" spans="1:13" ht="19.350000000000001" customHeight="1">
      <c r="A29" s="83" t="s">
        <v>116</v>
      </c>
      <c r="B29" s="83">
        <f>+winners!B28+1</f>
        <v>28</v>
      </c>
      <c r="C29" s="86" t="s">
        <v>119</v>
      </c>
      <c r="D29" s="86" t="s">
        <v>103</v>
      </c>
      <c r="E29" s="86" t="s">
        <v>114</v>
      </c>
      <c r="F29" s="86" t="s">
        <v>92</v>
      </c>
      <c r="G29" s="86" t="s">
        <v>115</v>
      </c>
      <c r="H29" s="86" t="s">
        <v>17</v>
      </c>
      <c r="I29" s="90"/>
      <c r="J29" s="86"/>
      <c r="K29" s="86" t="s">
        <v>92</v>
      </c>
      <c r="L29" s="89" t="s">
        <v>190</v>
      </c>
      <c r="M29" s="89" t="s">
        <v>191</v>
      </c>
    </row>
    <row r="30" spans="1:13" ht="19.350000000000001" customHeight="1">
      <c r="A30" s="83" t="s">
        <v>112</v>
      </c>
      <c r="B30" s="83">
        <f>+winners!B29+1</f>
        <v>29</v>
      </c>
      <c r="C30" s="86" t="s">
        <v>17</v>
      </c>
      <c r="D30" s="86" t="s">
        <v>26</v>
      </c>
      <c r="E30" s="86" t="s">
        <v>110</v>
      </c>
      <c r="F30" s="86" t="s">
        <v>17</v>
      </c>
      <c r="G30" s="86" t="s">
        <v>110</v>
      </c>
      <c r="H30" s="86" t="s">
        <v>80</v>
      </c>
      <c r="I30" s="90"/>
      <c r="J30" s="86"/>
      <c r="K30" s="86" t="s">
        <v>80</v>
      </c>
      <c r="L30" s="89" t="s">
        <v>192</v>
      </c>
      <c r="M30" s="89" t="s">
        <v>189</v>
      </c>
    </row>
    <row r="31" spans="1:13" ht="19.350000000000001" customHeight="1">
      <c r="A31" s="83" t="s">
        <v>111</v>
      </c>
      <c r="B31" s="83">
        <f>+winners!B30+1</f>
        <v>30</v>
      </c>
      <c r="C31" s="86" t="s">
        <v>119</v>
      </c>
      <c r="D31" s="86" t="s">
        <v>100</v>
      </c>
      <c r="E31" s="86" t="s">
        <v>26</v>
      </c>
      <c r="F31" s="86" t="s">
        <v>80</v>
      </c>
      <c r="G31" s="86" t="s">
        <v>17</v>
      </c>
      <c r="H31" s="86" t="s">
        <v>171</v>
      </c>
      <c r="I31" s="90"/>
      <c r="J31" s="86"/>
      <c r="K31" s="86" t="s">
        <v>17</v>
      </c>
      <c r="L31" s="89" t="s">
        <v>193</v>
      </c>
      <c r="M31" s="89" t="s">
        <v>194</v>
      </c>
    </row>
    <row r="32" spans="1:13" ht="19.350000000000001" customHeight="1">
      <c r="A32" s="83" t="s">
        <v>109</v>
      </c>
      <c r="B32" s="83">
        <f>+winners!B31+1</f>
        <v>31</v>
      </c>
      <c r="C32" s="86" t="s">
        <v>119</v>
      </c>
      <c r="D32" s="86" t="s">
        <v>22</v>
      </c>
      <c r="E32" s="86" t="s">
        <v>110</v>
      </c>
      <c r="F32" s="86" t="s">
        <v>106</v>
      </c>
      <c r="G32" s="86" t="s">
        <v>22</v>
      </c>
      <c r="H32" s="86" t="s">
        <v>195</v>
      </c>
      <c r="I32" s="90"/>
      <c r="J32" s="86"/>
      <c r="K32" s="86" t="s">
        <v>119</v>
      </c>
      <c r="L32" s="89" t="s">
        <v>196</v>
      </c>
      <c r="M32" s="89" t="s">
        <v>197</v>
      </c>
    </row>
    <row r="33" spans="1:13" ht="19.350000000000001" customHeight="1">
      <c r="A33" s="83" t="s">
        <v>107</v>
      </c>
      <c r="B33" s="83">
        <f>+winners!B32+1</f>
        <v>32</v>
      </c>
      <c r="C33" s="86" t="s">
        <v>115</v>
      </c>
      <c r="D33" s="86" t="s">
        <v>105</v>
      </c>
      <c r="E33" s="86" t="s">
        <v>17</v>
      </c>
      <c r="F33" s="86" t="s">
        <v>80</v>
      </c>
      <c r="G33" s="86" t="s">
        <v>100</v>
      </c>
      <c r="H33" s="86" t="s">
        <v>114</v>
      </c>
      <c r="I33" s="90"/>
      <c r="J33" s="86"/>
      <c r="K33" s="86" t="s">
        <v>100</v>
      </c>
      <c r="L33" s="86" t="s">
        <v>198</v>
      </c>
      <c r="M33" s="89" t="s">
        <v>199</v>
      </c>
    </row>
    <row r="34" spans="1:13" ht="19.350000000000001" customHeight="1">
      <c r="A34" s="83" t="s">
        <v>104</v>
      </c>
      <c r="B34" s="83">
        <f>+winners!B33+1</f>
        <v>33</v>
      </c>
      <c r="C34" s="86" t="s">
        <v>80</v>
      </c>
      <c r="D34" s="86" t="s">
        <v>17</v>
      </c>
      <c r="E34" s="86" t="s">
        <v>169</v>
      </c>
      <c r="F34" s="86" t="s">
        <v>17</v>
      </c>
      <c r="G34" s="86" t="s">
        <v>103</v>
      </c>
      <c r="H34" s="86" t="s">
        <v>105</v>
      </c>
      <c r="I34" s="90"/>
      <c r="J34" s="86"/>
      <c r="K34" s="86" t="s">
        <v>105</v>
      </c>
      <c r="L34" s="89" t="s">
        <v>200</v>
      </c>
      <c r="M34" s="89" t="s">
        <v>201</v>
      </c>
    </row>
    <row r="35" spans="1:13" ht="19.350000000000001" customHeight="1">
      <c r="A35" s="83" t="s">
        <v>101</v>
      </c>
      <c r="B35" s="83">
        <f>+winners!B34+1</f>
        <v>34</v>
      </c>
      <c r="C35" s="86" t="s">
        <v>202</v>
      </c>
      <c r="D35" s="86" t="s">
        <v>26</v>
      </c>
      <c r="E35" s="86" t="s">
        <v>203</v>
      </c>
      <c r="F35" s="86" t="s">
        <v>86</v>
      </c>
      <c r="G35" s="86" t="s">
        <v>80</v>
      </c>
      <c r="H35" s="86" t="s">
        <v>22</v>
      </c>
      <c r="I35" s="90"/>
      <c r="J35" s="86"/>
      <c r="K35" s="86" t="s">
        <v>22</v>
      </c>
      <c r="L35" s="89" t="s">
        <v>204</v>
      </c>
      <c r="M35" s="89" t="s">
        <v>205</v>
      </c>
    </row>
    <row r="36" spans="1:13" ht="19.350000000000001" customHeight="1">
      <c r="A36" s="83" t="s">
        <v>98</v>
      </c>
      <c r="B36" s="83">
        <f>+winners!B35+1</f>
        <v>35</v>
      </c>
      <c r="C36" s="86" t="s">
        <v>80</v>
      </c>
      <c r="D36" s="86" t="s">
        <v>24</v>
      </c>
      <c r="E36" s="86" t="s">
        <v>17</v>
      </c>
      <c r="F36" s="86" t="s">
        <v>19</v>
      </c>
      <c r="G36" s="86" t="s">
        <v>100</v>
      </c>
      <c r="H36" s="86" t="s">
        <v>92</v>
      </c>
      <c r="I36" s="90"/>
      <c r="J36" s="86"/>
      <c r="K36" s="86" t="s">
        <v>92</v>
      </c>
      <c r="L36" s="86" t="s">
        <v>206</v>
      </c>
      <c r="M36" s="86" t="s">
        <v>207</v>
      </c>
    </row>
    <row r="37" spans="1:13" ht="19.350000000000001" customHeight="1">
      <c r="A37" s="83" t="s">
        <v>208</v>
      </c>
      <c r="B37" s="83">
        <f>+winners!B36+1</f>
        <v>36</v>
      </c>
      <c r="C37" s="86"/>
      <c r="D37" s="86"/>
      <c r="E37" s="86"/>
      <c r="F37" s="86"/>
      <c r="G37" s="86" t="s">
        <v>103</v>
      </c>
      <c r="H37" s="86" t="s">
        <v>17</v>
      </c>
      <c r="I37" s="90"/>
      <c r="J37" s="214" t="s">
        <v>209</v>
      </c>
      <c r="K37" s="214"/>
      <c r="L37" s="214"/>
      <c r="M37" s="86"/>
    </row>
    <row r="38" spans="1:13" ht="19.350000000000001" customHeight="1">
      <c r="A38" s="83" t="s">
        <v>210</v>
      </c>
      <c r="B38" s="83">
        <f>+winners!B37+1</f>
        <v>37</v>
      </c>
      <c r="C38" s="86"/>
      <c r="D38" s="214" t="s">
        <v>209</v>
      </c>
      <c r="E38" s="214"/>
      <c r="F38" s="214"/>
      <c r="G38" s="214"/>
      <c r="H38" s="214"/>
      <c r="I38" s="214"/>
      <c r="J38" s="214"/>
      <c r="K38" s="214"/>
      <c r="L38" s="214"/>
      <c r="M38" s="89"/>
    </row>
    <row r="39" spans="1:13" ht="19.350000000000001" customHeight="1">
      <c r="A39" s="83" t="s">
        <v>211</v>
      </c>
      <c r="B39" s="83">
        <f>+winners!B38+1</f>
        <v>38</v>
      </c>
      <c r="C39" s="86" t="s">
        <v>47</v>
      </c>
      <c r="D39" s="86"/>
      <c r="E39" s="86" t="s">
        <v>88</v>
      </c>
      <c r="F39" s="86"/>
      <c r="G39" s="86"/>
      <c r="H39" s="88"/>
      <c r="I39" s="90"/>
      <c r="J39" s="86"/>
      <c r="K39" s="86"/>
      <c r="L39" s="89" t="s">
        <v>183</v>
      </c>
      <c r="M39" s="86" t="s">
        <v>212</v>
      </c>
    </row>
    <row r="40" spans="1:13" ht="19.350000000000001" customHeight="1">
      <c r="A40" s="83" t="s">
        <v>213</v>
      </c>
      <c r="B40" s="83">
        <f>+winners!B39+1</f>
        <v>39</v>
      </c>
      <c r="C40" s="86" t="s">
        <v>88</v>
      </c>
      <c r="D40" s="86"/>
      <c r="E40" s="86" t="s">
        <v>26</v>
      </c>
      <c r="F40" s="86" t="s">
        <v>19</v>
      </c>
      <c r="G40" s="86"/>
      <c r="H40" s="88"/>
      <c r="I40" s="90"/>
      <c r="J40" s="86"/>
      <c r="K40" s="86"/>
      <c r="L40" s="89" t="s">
        <v>214</v>
      </c>
      <c r="M40" s="89" t="s">
        <v>215</v>
      </c>
    </row>
    <row r="41" spans="1:13" ht="19.350000000000001" customHeight="1">
      <c r="A41" s="83" t="s">
        <v>216</v>
      </c>
      <c r="B41" s="83">
        <f>+winners!B40+1</f>
        <v>40</v>
      </c>
      <c r="C41" s="86" t="s">
        <v>47</v>
      </c>
      <c r="D41" s="86" t="s">
        <v>26</v>
      </c>
      <c r="E41" s="86" t="s">
        <v>22</v>
      </c>
      <c r="F41" s="86" t="s">
        <v>92</v>
      </c>
      <c r="G41" s="86"/>
      <c r="H41" s="88"/>
      <c r="I41" s="90"/>
      <c r="J41" s="86"/>
      <c r="K41" s="86"/>
      <c r="L41" s="89" t="s">
        <v>217</v>
      </c>
      <c r="M41" s="89" t="s">
        <v>218</v>
      </c>
    </row>
    <row r="42" spans="1:13" ht="19.350000000000001" customHeight="1">
      <c r="A42" s="83" t="s">
        <v>219</v>
      </c>
      <c r="B42" s="83">
        <f>+winners!B41+1</f>
        <v>41</v>
      </c>
      <c r="C42" s="86" t="s">
        <v>20</v>
      </c>
      <c r="D42" s="86" t="s">
        <v>23</v>
      </c>
      <c r="E42" s="86" t="s">
        <v>17</v>
      </c>
      <c r="F42" s="86" t="s">
        <v>24</v>
      </c>
      <c r="G42" s="86"/>
      <c r="H42" s="88"/>
      <c r="I42" s="90"/>
      <c r="J42" s="86"/>
      <c r="K42" s="86"/>
      <c r="L42" s="89" t="s">
        <v>220</v>
      </c>
      <c r="M42" s="89" t="s">
        <v>221</v>
      </c>
    </row>
    <row r="43" spans="1:13" ht="19.350000000000001" customHeight="1">
      <c r="A43" s="83" t="s">
        <v>222</v>
      </c>
      <c r="B43" s="83">
        <f>+winners!B42+1</f>
        <v>42</v>
      </c>
      <c r="C43" s="86"/>
      <c r="D43" s="86"/>
      <c r="E43" s="86"/>
      <c r="F43" s="86"/>
      <c r="G43" s="86"/>
      <c r="H43" s="88"/>
      <c r="I43" s="90"/>
      <c r="J43" s="86"/>
      <c r="K43" s="86"/>
      <c r="L43" s="89"/>
      <c r="M43" s="89"/>
    </row>
    <row r="44" spans="1:13" ht="19.350000000000001" customHeight="1">
      <c r="A44" s="83" t="s">
        <v>223</v>
      </c>
      <c r="B44" s="83">
        <f>+winners!B43+1</f>
        <v>43</v>
      </c>
      <c r="C44" s="86"/>
      <c r="D44" s="86"/>
      <c r="E44" s="86"/>
      <c r="F44" s="86"/>
      <c r="G44" s="86"/>
      <c r="H44" s="88"/>
      <c r="I44" s="90"/>
      <c r="J44" s="86"/>
      <c r="K44" s="86"/>
      <c r="L44" s="89"/>
      <c r="M44" s="89"/>
    </row>
    <row r="45" spans="1:13" ht="19.350000000000001" customHeight="1">
      <c r="A45" s="83" t="s">
        <v>224</v>
      </c>
      <c r="B45" s="83">
        <f>+winners!B44+1</f>
        <v>44</v>
      </c>
      <c r="C45" s="86"/>
      <c r="D45" s="86"/>
      <c r="E45" s="86"/>
      <c r="F45" s="86"/>
      <c r="G45" s="86"/>
      <c r="H45" s="88"/>
      <c r="I45" s="90"/>
      <c r="J45" s="86"/>
      <c r="K45" s="86"/>
      <c r="L45" s="89"/>
      <c r="M45" s="89"/>
    </row>
    <row r="46" spans="1:13" ht="19.350000000000001" customHeight="1">
      <c r="A46" s="83" t="s">
        <v>225</v>
      </c>
      <c r="B46" s="83">
        <f>+winners!B45+1</f>
        <v>45</v>
      </c>
      <c r="C46" s="86"/>
      <c r="D46" s="86"/>
      <c r="E46" s="86"/>
      <c r="F46" s="86"/>
      <c r="G46" s="86"/>
      <c r="H46" s="88"/>
      <c r="I46" s="90"/>
      <c r="J46" s="86"/>
      <c r="K46" s="86"/>
      <c r="L46" s="89"/>
      <c r="M46" s="89"/>
    </row>
    <row r="47" spans="1:13" ht="19.350000000000001" customHeight="1">
      <c r="A47" s="83" t="s">
        <v>226</v>
      </c>
      <c r="B47" s="83">
        <f>+winners!B46+1</f>
        <v>46</v>
      </c>
      <c r="C47" s="86"/>
      <c r="D47" s="86"/>
      <c r="E47" s="86"/>
      <c r="F47" s="86"/>
      <c r="G47" s="86"/>
      <c r="H47" s="88"/>
      <c r="I47" s="90"/>
      <c r="J47" s="86"/>
      <c r="K47" s="86"/>
      <c r="L47" s="89"/>
      <c r="M47" s="89"/>
    </row>
    <row r="48" spans="1:13" ht="19.350000000000001" customHeight="1">
      <c r="A48" s="83" t="s">
        <v>227</v>
      </c>
      <c r="B48" s="83">
        <f>+winners!B47+1</f>
        <v>47</v>
      </c>
      <c r="C48" s="86"/>
      <c r="D48" s="86"/>
      <c r="E48" s="86"/>
      <c r="F48" s="86"/>
      <c r="G48" s="86"/>
      <c r="H48" s="88"/>
      <c r="I48" s="90"/>
      <c r="J48" s="86"/>
      <c r="K48" s="86"/>
      <c r="L48" s="89"/>
      <c r="M48" s="89"/>
    </row>
    <row r="49" spans="1:13" ht="19.350000000000001" customHeight="1">
      <c r="A49" s="83" t="s">
        <v>228</v>
      </c>
      <c r="B49" s="83">
        <f>+winners!B48+1</f>
        <v>48</v>
      </c>
      <c r="C49" s="86"/>
      <c r="D49" s="86"/>
      <c r="E49" s="86"/>
      <c r="F49" s="86"/>
      <c r="G49" s="86"/>
      <c r="H49" s="88"/>
      <c r="I49" s="90"/>
      <c r="J49" s="86"/>
      <c r="K49" s="86"/>
      <c r="L49" s="89"/>
      <c r="M49" s="89"/>
    </row>
    <row r="50" spans="1:13" ht="19.350000000000001" customHeight="1">
      <c r="A50" s="83" t="s">
        <v>229</v>
      </c>
      <c r="B50" s="83">
        <f>+winners!B49+1</f>
        <v>49</v>
      </c>
      <c r="C50" s="86"/>
      <c r="D50" s="86"/>
      <c r="E50" s="86"/>
      <c r="F50" s="86"/>
      <c r="G50" s="86"/>
      <c r="H50" s="88"/>
      <c r="I50" s="90"/>
      <c r="J50" s="86"/>
      <c r="K50" s="86"/>
      <c r="L50" s="89"/>
      <c r="M50" s="89"/>
    </row>
    <row r="51" spans="1:13" ht="19.350000000000001" customHeight="1">
      <c r="A51" s="83" t="s">
        <v>230</v>
      </c>
      <c r="B51" s="83">
        <f>+winners!B50+1</f>
        <v>50</v>
      </c>
      <c r="C51" s="86"/>
      <c r="D51" s="86"/>
      <c r="E51" s="86"/>
      <c r="F51" s="86"/>
      <c r="G51" s="86"/>
      <c r="H51" s="88"/>
      <c r="I51" s="90"/>
      <c r="J51" s="86"/>
      <c r="K51" s="86"/>
      <c r="L51" s="89"/>
      <c r="M51" s="89"/>
    </row>
    <row r="52" spans="1:13" ht="19.350000000000001" customHeight="1">
      <c r="A52" s="83" t="s">
        <v>231</v>
      </c>
      <c r="B52" s="83">
        <f>+winners!B51+1</f>
        <v>51</v>
      </c>
      <c r="C52" s="86"/>
      <c r="D52" s="86"/>
      <c r="E52" s="86"/>
      <c r="F52" s="86"/>
      <c r="G52" s="86"/>
      <c r="H52" s="88"/>
      <c r="I52" s="90"/>
      <c r="J52" s="86"/>
      <c r="K52" s="86"/>
      <c r="L52" s="89"/>
      <c r="M52" s="89"/>
    </row>
    <row r="53" spans="1:13" ht="19.350000000000001" customHeight="1">
      <c r="A53" s="83" t="s">
        <v>232</v>
      </c>
      <c r="B53" s="83">
        <f>+winners!B52+1</f>
        <v>52</v>
      </c>
      <c r="C53" s="86"/>
      <c r="D53" s="86"/>
      <c r="E53" s="86"/>
      <c r="F53" s="86"/>
      <c r="G53" s="86"/>
      <c r="H53" s="88"/>
      <c r="I53" s="90"/>
      <c r="J53" s="86"/>
      <c r="K53" s="86"/>
      <c r="L53" s="89"/>
      <c r="M53" s="89"/>
    </row>
  </sheetData>
  <mergeCells count="2">
    <mergeCell ref="J37:L37"/>
    <mergeCell ref="D38:L38"/>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4"/>
  <sheetViews>
    <sheetView zoomScaleNormal="100" workbookViewId="0">
      <selection activeCell="B3" sqref="B3"/>
    </sheetView>
  </sheetViews>
  <sheetFormatPr defaultColWidth="10.125" defaultRowHeight="12.75" customHeight="1"/>
  <cols>
    <col min="1" max="1" width="29.25" customWidth="1"/>
    <col min="2" max="2" width="4.5" customWidth="1"/>
    <col min="3" max="3" width="29.25" customWidth="1"/>
    <col min="4" max="4" width="4.5" customWidth="1"/>
    <col min="5" max="5" width="29.25" customWidth="1"/>
    <col min="6" max="6" width="4.5" customWidth="1"/>
    <col min="7" max="7" width="29.375" customWidth="1"/>
  </cols>
  <sheetData>
    <row r="1" spans="1:13" ht="74.650000000000006" customHeight="1">
      <c r="A1" s="215" t="s">
        <v>233</v>
      </c>
      <c r="B1" s="215"/>
      <c r="C1" s="215"/>
      <c r="D1" s="216" t="s">
        <v>234</v>
      </c>
      <c r="E1" s="216"/>
      <c r="F1" s="92"/>
      <c r="J1" s="93" t="s">
        <v>235</v>
      </c>
    </row>
    <row r="3" spans="1:13" ht="20.100000000000001" customHeight="1">
      <c r="A3" s="94" t="str">
        <f>CONCATENATE(J3," ",+TEXT(8-COUNTBLANK(A4:A11),"#"))</f>
        <v>SCCC 4</v>
      </c>
      <c r="C3" s="94" t="str">
        <f>CONCATENATE($J4," ",+TEXT(8-COUNTBLANK(C4:C11),"#"))</f>
        <v>Evicted (EBRBL) 6</v>
      </c>
      <c r="E3" s="94" t="str">
        <f>CONCATENATE($J5," ",+TEXT(8-COUNTBLANK(E4:E$11),"#"))</f>
        <v>Legion (EBRBL) 4</v>
      </c>
      <c r="G3" s="94" t="str">
        <f>CONCATENATE($J6," ",+TEXT(8-COUNTBLANK(G4:G11),"#"))</f>
        <v>Exch (Builders LH) 4</v>
      </c>
      <c r="J3" s="95" t="s">
        <v>26</v>
      </c>
      <c r="M3" s="96" t="s">
        <v>236</v>
      </c>
    </row>
    <row r="4" spans="1:13" ht="17.850000000000001" customHeight="1">
      <c r="A4" s="97" t="s">
        <v>237</v>
      </c>
      <c r="C4" s="97" t="s">
        <v>238</v>
      </c>
      <c r="E4" s="97" t="s">
        <v>239</v>
      </c>
      <c r="G4" s="97" t="s">
        <v>240</v>
      </c>
      <c r="J4" s="95" t="s">
        <v>241</v>
      </c>
      <c r="M4" s="96" t="s">
        <v>18</v>
      </c>
    </row>
    <row r="5" spans="1:13" ht="17.850000000000001" customHeight="1">
      <c r="A5" s="97" t="s">
        <v>242</v>
      </c>
      <c r="C5" s="97" t="s">
        <v>243</v>
      </c>
      <c r="E5" s="97" t="s">
        <v>244</v>
      </c>
      <c r="G5" s="97" t="s">
        <v>245</v>
      </c>
      <c r="J5" s="95" t="s">
        <v>246</v>
      </c>
      <c r="M5" s="96" t="s">
        <v>247</v>
      </c>
    </row>
    <row r="6" spans="1:13" ht="17.850000000000001" customHeight="1">
      <c r="A6" s="97" t="s">
        <v>248</v>
      </c>
      <c r="C6" s="97" t="s">
        <v>249</v>
      </c>
      <c r="E6" s="97" t="s">
        <v>250</v>
      </c>
      <c r="G6" s="97" t="s">
        <v>251</v>
      </c>
      <c r="J6" s="95" t="s">
        <v>247</v>
      </c>
      <c r="M6" s="96" t="s">
        <v>17</v>
      </c>
    </row>
    <row r="7" spans="1:13" ht="17.850000000000001" customHeight="1">
      <c r="A7" s="97" t="s">
        <v>248</v>
      </c>
      <c r="C7" s="97" t="s">
        <v>252</v>
      </c>
      <c r="E7" s="97" t="s">
        <v>253</v>
      </c>
      <c r="G7" s="97" t="s">
        <v>254</v>
      </c>
      <c r="J7" s="95" t="s">
        <v>24</v>
      </c>
      <c r="M7" s="96" t="s">
        <v>255</v>
      </c>
    </row>
    <row r="8" spans="1:13" ht="17.850000000000001" customHeight="1">
      <c r="A8" s="98"/>
      <c r="C8" s="97" t="s">
        <v>256</v>
      </c>
      <c r="E8" s="97"/>
      <c r="G8" s="98"/>
      <c r="J8" s="95" t="s">
        <v>255</v>
      </c>
      <c r="M8" s="96" t="s">
        <v>257</v>
      </c>
    </row>
    <row r="9" spans="1:13" ht="17.850000000000001" customHeight="1">
      <c r="A9" s="97"/>
      <c r="C9" s="97" t="s">
        <v>258</v>
      </c>
      <c r="E9" s="97"/>
      <c r="G9" s="98"/>
      <c r="J9" s="95" t="s">
        <v>257</v>
      </c>
      <c r="M9" s="96" t="s">
        <v>24</v>
      </c>
    </row>
    <row r="10" spans="1:13" ht="17.850000000000001" customHeight="1">
      <c r="A10" s="98"/>
      <c r="C10" s="99"/>
      <c r="E10" s="97"/>
      <c r="G10" s="98"/>
      <c r="J10" s="95" t="s">
        <v>18</v>
      </c>
      <c r="M10" s="96" t="s">
        <v>22</v>
      </c>
    </row>
    <row r="11" spans="1:13" ht="17.850000000000001" customHeight="1">
      <c r="A11" s="98"/>
      <c r="C11" s="97"/>
      <c r="E11" s="97"/>
      <c r="G11" s="98"/>
    </row>
    <row r="13" spans="1:13" ht="20.100000000000001" customHeight="1">
      <c r="A13" s="94" t="str">
        <f>CONCATENATE($J7," ",+TEXT(8-COUNTBLANK(A14:A21),"#"))</f>
        <v>PBCC 5</v>
      </c>
      <c r="B13" s="100"/>
      <c r="C13" s="94" t="str">
        <f>CONCATENATE($J8," ",+TEXT(8-COUNTBLANK(C14:C$21),"#"))</f>
        <v>Builders (NB) 5</v>
      </c>
      <c r="E13" s="94" t="str">
        <f>CONCATENATE($J9," ",+TEXT(8-COUNTBLANK(E14:E21),"#"))</f>
        <v>Three Horseshoes 2</v>
      </c>
      <c r="G13" s="94" t="str">
        <f>CONCATENATE($J10," ",+TEXT(8-COUNTBLANK(G14:G21),"#"))</f>
        <v>Nelson 3</v>
      </c>
    </row>
    <row r="14" spans="1:13" ht="17.850000000000001" customHeight="1">
      <c r="A14" s="97" t="s">
        <v>259</v>
      </c>
      <c r="B14" s="100"/>
      <c r="C14" s="97" t="s">
        <v>260</v>
      </c>
      <c r="E14" s="97" t="s">
        <v>261</v>
      </c>
      <c r="G14" s="97" t="s">
        <v>262</v>
      </c>
    </row>
    <row r="15" spans="1:13" ht="17.850000000000001" customHeight="1">
      <c r="A15" s="97" t="s">
        <v>263</v>
      </c>
      <c r="B15" s="100"/>
      <c r="C15" s="97" t="s">
        <v>264</v>
      </c>
      <c r="E15" s="97" t="s">
        <v>265</v>
      </c>
      <c r="G15" s="97" t="s">
        <v>266</v>
      </c>
      <c r="J15" s="20"/>
    </row>
    <row r="16" spans="1:13" ht="17.850000000000001" customHeight="1">
      <c r="A16" s="97" t="s">
        <v>267</v>
      </c>
      <c r="B16" s="100"/>
      <c r="C16" s="97" t="s">
        <v>268</v>
      </c>
      <c r="E16" s="99"/>
      <c r="G16" s="97" t="s">
        <v>269</v>
      </c>
      <c r="J16" s="20"/>
    </row>
    <row r="17" spans="1:10" ht="17.850000000000001" customHeight="1">
      <c r="A17" s="97" t="s">
        <v>270</v>
      </c>
      <c r="B17" s="100"/>
      <c r="C17" s="97" t="s">
        <v>271</v>
      </c>
      <c r="E17" s="99"/>
      <c r="G17" s="97"/>
    </row>
    <row r="18" spans="1:10" ht="17.850000000000001" customHeight="1">
      <c r="A18" s="101" t="s">
        <v>272</v>
      </c>
      <c r="B18" s="100"/>
      <c r="C18" s="97" t="s">
        <v>273</v>
      </c>
      <c r="E18" s="99"/>
      <c r="G18" s="99"/>
    </row>
    <row r="19" spans="1:10" ht="17.850000000000001" customHeight="1">
      <c r="A19" s="97"/>
      <c r="C19" s="97"/>
      <c r="E19" s="97"/>
      <c r="G19" s="97"/>
      <c r="J19" s="20"/>
    </row>
    <row r="20" spans="1:10" ht="17.850000000000001" customHeight="1">
      <c r="A20" s="97"/>
      <c r="C20" s="97"/>
      <c r="E20" s="97"/>
      <c r="G20" s="97"/>
    </row>
    <row r="21" spans="1:10" ht="17.850000000000001" customHeight="1">
      <c r="A21" s="97"/>
      <c r="C21" s="97"/>
      <c r="E21" s="97"/>
      <c r="G21" s="97"/>
      <c r="J21" s="20"/>
    </row>
    <row r="22" spans="1:10" ht="17.850000000000001" customHeight="1"/>
    <row r="23" spans="1:10" ht="17.850000000000001" customHeight="1"/>
    <row r="24" spans="1:10" ht="17.850000000000001" customHeight="1"/>
    <row r="25" spans="1:10" ht="17.850000000000001" customHeight="1"/>
    <row r="26" spans="1:10" ht="17.850000000000001" customHeight="1"/>
    <row r="27" spans="1:10" ht="17.850000000000001" customHeight="1">
      <c r="E27" s="102"/>
    </row>
    <row r="28" spans="1:10" ht="17.850000000000001" customHeight="1"/>
    <row r="31" spans="1:10" ht="20.100000000000001" customHeight="1">
      <c r="A31" s="103" t="s">
        <v>274</v>
      </c>
      <c r="B31" s="104"/>
      <c r="C31" s="217" t="s">
        <v>275</v>
      </c>
      <c r="D31" s="217"/>
      <c r="E31" s="105" t="s">
        <v>276</v>
      </c>
      <c r="G31" s="106"/>
    </row>
    <row r="32" spans="1:10" ht="13.5">
      <c r="A32" s="107"/>
      <c r="B32" s="108"/>
      <c r="C32" s="104"/>
      <c r="D32" s="106"/>
      <c r="F32" s="104"/>
      <c r="G32" s="106"/>
    </row>
    <row r="33" spans="1:6" ht="23.85" customHeight="1">
      <c r="A33" s="109"/>
      <c r="B33" s="110"/>
      <c r="C33" s="218"/>
      <c r="D33" s="218"/>
    </row>
    <row r="34" spans="1:6" ht="23.85" customHeight="1">
      <c r="A34" s="109"/>
      <c r="B34" s="110"/>
      <c r="C34" s="112"/>
      <c r="D34" s="110"/>
    </row>
    <row r="35" spans="1:6" ht="23.85" customHeight="1">
      <c r="A35" s="113"/>
      <c r="B35" s="114"/>
      <c r="C35" s="115"/>
      <c r="D35" s="116"/>
    </row>
    <row r="36" spans="1:6" ht="23.85" customHeight="1">
      <c r="A36" s="117"/>
      <c r="B36" s="110"/>
      <c r="C36" s="112"/>
      <c r="D36" s="110"/>
    </row>
    <row r="37" spans="1:6" ht="23.85" customHeight="1">
      <c r="A37" s="117"/>
      <c r="B37" s="110"/>
      <c r="E37" s="118"/>
      <c r="F37" s="110"/>
    </row>
    <row r="38" spans="1:6" ht="23.85" customHeight="1">
      <c r="A38" s="119"/>
      <c r="B38" s="120"/>
      <c r="E38" s="115"/>
      <c r="F38" s="116"/>
    </row>
    <row r="39" spans="1:6" ht="23.85" customHeight="1">
      <c r="A39" s="117"/>
      <c r="B39" s="110"/>
      <c r="E39" s="118"/>
      <c r="F39" s="110"/>
    </row>
    <row r="40" spans="1:6" ht="23.85" customHeight="1">
      <c r="A40" s="117"/>
      <c r="B40" s="110"/>
      <c r="C40" s="112"/>
      <c r="D40" s="110"/>
    </row>
    <row r="41" spans="1:6" ht="23.85" customHeight="1">
      <c r="A41" s="119"/>
      <c r="B41" s="121"/>
      <c r="C41" s="115"/>
      <c r="D41" s="116"/>
    </row>
    <row r="42" spans="1:6" ht="23.85" customHeight="1">
      <c r="A42" s="117"/>
      <c r="B42" s="110"/>
      <c r="C42" s="112"/>
      <c r="D42" s="110"/>
    </row>
    <row r="43" spans="1:6" ht="23.85" customHeight="1">
      <c r="A43" s="117"/>
      <c r="B43" s="110"/>
    </row>
    <row r="44" spans="1:6"/>
  </sheetData>
  <mergeCells count="4">
    <mergeCell ref="A1:C1"/>
    <mergeCell ref="D1:E1"/>
    <mergeCell ref="C31:D31"/>
    <mergeCell ref="C33:D33"/>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FD55"/>
  <sheetViews>
    <sheetView topLeftCell="A2" zoomScaleNormal="100" workbookViewId="0"/>
  </sheetViews>
  <sheetFormatPr defaultColWidth="10.125" defaultRowHeight="12.75" customHeight="1"/>
  <cols>
    <col min="1" max="4" width="31.5" customWidth="1"/>
    <col min="5" max="5" width="3.625" customWidth="1"/>
    <col min="8" max="8" width="14.875" customWidth="1"/>
  </cols>
  <sheetData>
    <row r="1" spans="1:13" ht="49.35" customHeight="1">
      <c r="A1" s="219" t="s">
        <v>277</v>
      </c>
      <c r="B1" s="219"/>
      <c r="C1" s="220" t="s">
        <v>278</v>
      </c>
      <c r="D1" s="220"/>
      <c r="L1" s="93" t="s">
        <v>235</v>
      </c>
    </row>
    <row r="2" spans="1:13" ht="17.100000000000001" customHeight="1">
      <c r="A2" s="122"/>
      <c r="C2" s="123"/>
    </row>
    <row r="3" spans="1:13" ht="20.100000000000001" customHeight="1">
      <c r="A3" s="94" t="str">
        <f>CONCATENATE($L3," ",+TEXT(10-COUNTBLANK(A4:A13),"##"))</f>
        <v>Steamers (EBRBL) 8</v>
      </c>
      <c r="B3" s="94" t="str">
        <f>CONCATENATE($L4," ",+TEXT(10-COUNTBLANK(B4:B13),"##"))</f>
        <v>Nelson 10</v>
      </c>
      <c r="C3" s="94" t="str">
        <f>CONCATENATE($L5," ",+TEXT(10-COUNTBLANK(C4:C13),"##"))</f>
        <v>Exch (Builders LH) 6</v>
      </c>
      <c r="D3" s="94" t="str">
        <f>CONCATENATE($L6," ",+TEXT(10-COUNTBLANK(D4:D13),"##"))</f>
        <v>Black Horse 6</v>
      </c>
      <c r="L3" s="96" t="s">
        <v>236</v>
      </c>
      <c r="M3" s="124"/>
    </row>
    <row r="4" spans="1:13" ht="20.100000000000001" customHeight="1">
      <c r="A4" s="125" t="s">
        <v>279</v>
      </c>
      <c r="B4" s="126" t="s">
        <v>280</v>
      </c>
      <c r="C4" s="125" t="s">
        <v>281</v>
      </c>
      <c r="D4" s="127" t="s">
        <v>282</v>
      </c>
      <c r="F4" s="221" t="s">
        <v>283</v>
      </c>
      <c r="G4" s="221"/>
      <c r="H4" s="221"/>
      <c r="L4" s="96" t="s">
        <v>18</v>
      </c>
      <c r="M4" s="124"/>
    </row>
    <row r="5" spans="1:13" ht="20.100000000000001" customHeight="1">
      <c r="A5" s="128" t="s">
        <v>284</v>
      </c>
      <c r="B5" s="128" t="s">
        <v>285</v>
      </c>
      <c r="C5" s="126" t="s">
        <v>286</v>
      </c>
      <c r="D5" s="126" t="s">
        <v>287</v>
      </c>
      <c r="F5" s="221"/>
      <c r="G5" s="221"/>
      <c r="H5" s="221"/>
      <c r="L5" s="96" t="s">
        <v>247</v>
      </c>
      <c r="M5" s="124"/>
    </row>
    <row r="6" spans="1:13" ht="20.100000000000001" customHeight="1">
      <c r="A6" s="128" t="s">
        <v>288</v>
      </c>
      <c r="B6" s="126" t="s">
        <v>289</v>
      </c>
      <c r="C6" s="125" t="s">
        <v>290</v>
      </c>
      <c r="D6" s="126" t="s">
        <v>291</v>
      </c>
      <c r="F6" s="221"/>
      <c r="G6" s="221"/>
      <c r="H6" s="221"/>
      <c r="L6" s="96" t="s">
        <v>17</v>
      </c>
      <c r="M6" s="124"/>
    </row>
    <row r="7" spans="1:13" ht="20.100000000000001" customHeight="1">
      <c r="A7" s="128" t="s">
        <v>292</v>
      </c>
      <c r="B7" s="125" t="s">
        <v>293</v>
      </c>
      <c r="C7" s="126" t="s">
        <v>294</v>
      </c>
      <c r="D7" s="126" t="s">
        <v>295</v>
      </c>
      <c r="F7" s="221"/>
      <c r="G7" s="221"/>
      <c r="H7" s="221"/>
      <c r="L7" s="96" t="s">
        <v>255</v>
      </c>
      <c r="M7" s="124"/>
    </row>
    <row r="8" spans="1:13" ht="20.100000000000001" customHeight="1">
      <c r="A8" s="125" t="s">
        <v>296</v>
      </c>
      <c r="B8" s="125" t="s">
        <v>297</v>
      </c>
      <c r="C8" s="126" t="s">
        <v>298</v>
      </c>
      <c r="D8" s="126" t="s">
        <v>299</v>
      </c>
      <c r="F8" s="221"/>
      <c r="G8" s="221"/>
      <c r="H8" s="221"/>
      <c r="L8" s="96" t="s">
        <v>257</v>
      </c>
      <c r="M8" s="124"/>
    </row>
    <row r="9" spans="1:13" ht="20.100000000000001" customHeight="1">
      <c r="A9" s="125" t="s">
        <v>300</v>
      </c>
      <c r="B9" s="128" t="s">
        <v>301</v>
      </c>
      <c r="C9" s="126" t="s">
        <v>302</v>
      </c>
      <c r="D9" s="126" t="s">
        <v>303</v>
      </c>
      <c r="F9" s="221"/>
      <c r="G9" s="221"/>
      <c r="H9" s="221"/>
      <c r="L9" s="96" t="s">
        <v>24</v>
      </c>
      <c r="M9" s="124"/>
    </row>
    <row r="10" spans="1:13" ht="20.100000000000001" customHeight="1">
      <c r="A10" s="125" t="s">
        <v>304</v>
      </c>
      <c r="B10" s="125" t="s">
        <v>305</v>
      </c>
      <c r="C10" s="126"/>
      <c r="D10" s="126"/>
      <c r="F10" s="221"/>
      <c r="G10" s="221"/>
      <c r="H10" s="221"/>
      <c r="L10" s="96" t="s">
        <v>22</v>
      </c>
      <c r="M10" s="124"/>
    </row>
    <row r="11" spans="1:13" ht="20.100000000000001" customHeight="1">
      <c r="A11" s="125" t="s">
        <v>306</v>
      </c>
      <c r="B11" s="126" t="s">
        <v>307</v>
      </c>
      <c r="C11" s="125"/>
      <c r="D11" s="126"/>
      <c r="F11" s="221"/>
      <c r="G11" s="221"/>
      <c r="H11" s="221"/>
    </row>
    <row r="12" spans="1:13" ht="20.100000000000001" customHeight="1">
      <c r="A12" s="125"/>
      <c r="B12" s="125" t="s">
        <v>308</v>
      </c>
      <c r="C12" s="126"/>
      <c r="D12" s="126"/>
      <c r="F12" s="221"/>
      <c r="G12" s="221"/>
      <c r="H12" s="221"/>
    </row>
    <row r="13" spans="1:13" ht="20.100000000000001" customHeight="1">
      <c r="A13" s="125"/>
      <c r="B13" s="125" t="s">
        <v>309</v>
      </c>
      <c r="C13" s="126"/>
      <c r="D13" s="126"/>
      <c r="F13" s="221"/>
      <c r="G13" s="221"/>
      <c r="H13" s="221"/>
    </row>
    <row r="14" spans="1:13" ht="20.100000000000001" customHeight="1">
      <c r="A14" s="128"/>
      <c r="B14" s="129"/>
      <c r="C14" s="130"/>
      <c r="D14" s="130"/>
      <c r="F14" s="221"/>
      <c r="G14" s="221"/>
      <c r="H14" s="221"/>
    </row>
    <row r="15" spans="1:13" ht="20.100000000000001" customHeight="1">
      <c r="A15" s="94" t="str">
        <f>CONCATENATE($L7," ",+TEXT(11-COUNTBLANK(A16:A26),"##"))</f>
        <v>Builders (NB) 9</v>
      </c>
      <c r="B15" s="94" t="str">
        <f>CONCATENATE($L8," ",+TEXT(11-COUNTBLANK(B$16:B$26),"##"))</f>
        <v>Three Horseshoes 8</v>
      </c>
      <c r="C15" s="94" t="str">
        <f>CONCATENATE($L9," ",+TEXT(11-COUNTBLANK(C16:C26),"##"))</f>
        <v>PBCC 8</v>
      </c>
      <c r="D15" s="94" t="str">
        <f>CONCATENATE($L10," ",+TEXT(11-COUNTBLANK(D16:D26),"##"))</f>
        <v>Jokers 7</v>
      </c>
      <c r="F15" s="221"/>
      <c r="G15" s="221"/>
      <c r="H15" s="221"/>
    </row>
    <row r="16" spans="1:13" ht="20.100000000000001" customHeight="1">
      <c r="A16" s="125" t="s">
        <v>310</v>
      </c>
      <c r="B16" s="128" t="s">
        <v>311</v>
      </c>
      <c r="C16" s="125" t="s">
        <v>312</v>
      </c>
      <c r="D16" s="127" t="s">
        <v>313</v>
      </c>
      <c r="F16" s="221"/>
      <c r="G16" s="221"/>
      <c r="H16" s="221"/>
    </row>
    <row r="17" spans="1:17 16382:16384" ht="20.100000000000001" customHeight="1">
      <c r="A17" s="125" t="s">
        <v>314</v>
      </c>
      <c r="B17" s="128" t="s">
        <v>315</v>
      </c>
      <c r="C17" s="128" t="s">
        <v>316</v>
      </c>
      <c r="D17" s="126" t="s">
        <v>317</v>
      </c>
      <c r="F17" s="221"/>
      <c r="G17" s="221"/>
      <c r="H17" s="221"/>
    </row>
    <row r="18" spans="1:17 16382:16384" ht="20.100000000000001" customHeight="1">
      <c r="A18" s="128" t="s">
        <v>318</v>
      </c>
      <c r="B18" s="128" t="s">
        <v>319</v>
      </c>
      <c r="C18" s="128" t="s">
        <v>320</v>
      </c>
      <c r="D18" s="126" t="s">
        <v>321</v>
      </c>
      <c r="F18" s="221"/>
      <c r="G18" s="221"/>
      <c r="H18" s="221"/>
    </row>
    <row r="19" spans="1:17 16382:16384" ht="20.100000000000001" customHeight="1">
      <c r="A19" s="125" t="s">
        <v>322</v>
      </c>
      <c r="B19" s="128" t="s">
        <v>323</v>
      </c>
      <c r="C19" s="125" t="s">
        <v>324</v>
      </c>
      <c r="D19" s="126" t="s">
        <v>325</v>
      </c>
      <c r="F19" s="221"/>
      <c r="G19" s="221"/>
      <c r="H19" s="221"/>
    </row>
    <row r="20" spans="1:17 16382:16384" ht="20.100000000000001" customHeight="1">
      <c r="A20" s="125" t="s">
        <v>326</v>
      </c>
      <c r="B20" s="126" t="s">
        <v>327</v>
      </c>
      <c r="C20" s="131" t="s">
        <v>328</v>
      </c>
      <c r="D20" s="126" t="s">
        <v>214</v>
      </c>
      <c r="F20" s="221"/>
      <c r="G20" s="221"/>
      <c r="H20" s="221"/>
    </row>
    <row r="21" spans="1:17 16382:16384" ht="20.100000000000001" customHeight="1">
      <c r="A21" s="126" t="s">
        <v>329</v>
      </c>
      <c r="B21" s="128" t="s">
        <v>330</v>
      </c>
      <c r="C21" s="126" t="s">
        <v>331</v>
      </c>
      <c r="D21" s="126" t="s">
        <v>332</v>
      </c>
      <c r="F21" s="221"/>
      <c r="G21" s="221"/>
      <c r="H21" s="221"/>
    </row>
    <row r="22" spans="1:17 16382:16384" ht="20.100000000000001" customHeight="1">
      <c r="A22" s="131" t="s">
        <v>333</v>
      </c>
      <c r="B22" s="128" t="s">
        <v>334</v>
      </c>
      <c r="C22" s="128" t="s">
        <v>335</v>
      </c>
      <c r="D22" s="131" t="s">
        <v>336</v>
      </c>
      <c r="F22" s="221"/>
      <c r="G22" s="221"/>
      <c r="H22" s="221"/>
    </row>
    <row r="23" spans="1:17 16382:16384" ht="20.100000000000001" customHeight="1">
      <c r="A23" s="126" t="s">
        <v>337</v>
      </c>
      <c r="B23" s="128" t="s">
        <v>338</v>
      </c>
      <c r="C23" s="131" t="s">
        <v>339</v>
      </c>
      <c r="D23" s="132"/>
      <c r="F23" s="221"/>
      <c r="G23" s="221"/>
      <c r="H23" s="221"/>
    </row>
    <row r="24" spans="1:17 16382:16384" ht="20.100000000000001" customHeight="1">
      <c r="A24" s="131" t="s">
        <v>340</v>
      </c>
      <c r="B24" s="125"/>
      <c r="C24" s="125"/>
      <c r="D24" s="132"/>
      <c r="F24" s="221"/>
      <c r="G24" s="221"/>
      <c r="H24" s="221"/>
      <c r="L24" t="s">
        <v>341</v>
      </c>
    </row>
    <row r="25" spans="1:17 16382:16384" ht="20.100000000000001" customHeight="1">
      <c r="A25" s="132"/>
      <c r="B25" s="132"/>
      <c r="C25" s="132"/>
      <c r="D25" s="132"/>
      <c r="F25" s="221"/>
      <c r="G25" s="221"/>
      <c r="H25" s="221"/>
    </row>
    <row r="26" spans="1:17 16382:16384" ht="20.100000000000001" customHeight="1">
      <c r="A26" s="133"/>
      <c r="B26" s="134"/>
      <c r="C26" s="133"/>
      <c r="D26" s="133"/>
      <c r="F26" s="221"/>
      <c r="G26" s="221"/>
      <c r="H26" s="221"/>
    </row>
    <row r="27" spans="1:17 16382:16384" ht="20.100000000000001" customHeight="1">
      <c r="A27" s="135"/>
      <c r="B27" s="136"/>
      <c r="F27" s="221"/>
      <c r="G27" s="221"/>
      <c r="H27" s="221"/>
    </row>
    <row r="28" spans="1:17 16382:16384" ht="20.100000000000001" customHeight="1">
      <c r="A28" s="137"/>
      <c r="B28" s="136"/>
    </row>
    <row r="29" spans="1:17 16382:16384" ht="20.100000000000001" customHeight="1">
      <c r="A29" s="138" t="s">
        <v>342</v>
      </c>
      <c r="B29" s="138" t="s">
        <v>343</v>
      </c>
      <c r="C29" s="138" t="s">
        <v>275</v>
      </c>
      <c r="D29" s="138" t="s">
        <v>276</v>
      </c>
      <c r="H29" s="67"/>
    </row>
    <row r="30" spans="1:17 16382:16384" ht="20.100000000000001" customHeight="1">
      <c r="A30" s="139"/>
      <c r="B30" s="139"/>
      <c r="C30" s="139"/>
      <c r="D30" s="139"/>
    </row>
    <row r="31" spans="1:17 16382:16384" s="141" customFormat="1" ht="20.100000000000001" customHeight="1">
      <c r="A31" s="140"/>
      <c r="B31" s="139"/>
      <c r="C31" s="104"/>
      <c r="D31" s="104"/>
      <c r="E31"/>
      <c r="F31"/>
      <c r="G31"/>
      <c r="H31"/>
      <c r="I31"/>
      <c r="J31"/>
      <c r="K31"/>
      <c r="L31"/>
      <c r="M31"/>
      <c r="N31"/>
      <c r="O31"/>
      <c r="P31"/>
      <c r="Q31"/>
      <c r="XFB31"/>
      <c r="XFC31"/>
      <c r="XFD31"/>
    </row>
    <row r="32" spans="1:17 16382:16384" ht="20.100000000000001" customHeight="1">
      <c r="A32" s="142"/>
      <c r="B32" s="107"/>
      <c r="C32" s="104"/>
    </row>
    <row r="33" spans="1:10 16382:16384" ht="20.100000000000001" customHeight="1">
      <c r="A33" s="113"/>
      <c r="B33" s="143"/>
      <c r="C33" s="111"/>
    </row>
    <row r="34" spans="1:10 16382:16384" ht="20.100000000000001" customHeight="1">
      <c r="A34" s="144"/>
      <c r="B34" s="145"/>
    </row>
    <row r="35" spans="1:10 16382:16384" ht="20.100000000000001" customHeight="1">
      <c r="A35" s="144"/>
      <c r="B35" s="106"/>
    </row>
    <row r="36" spans="1:10 16382:16384" ht="20.100000000000001" customHeight="1">
      <c r="A36" s="119"/>
      <c r="B36" s="106"/>
      <c r="C36" s="146"/>
    </row>
    <row r="37" spans="1:10 16382:16384" ht="20.100000000000001" customHeight="1">
      <c r="A37" s="144"/>
      <c r="B37" s="106"/>
      <c r="C37" s="147"/>
    </row>
    <row r="38" spans="1:10 16382:16384" ht="20.100000000000001" customHeight="1">
      <c r="A38" s="144"/>
      <c r="B38" s="106"/>
      <c r="C38" s="148"/>
    </row>
    <row r="39" spans="1:10 16382:16384" ht="20.100000000000001" customHeight="1">
      <c r="A39" s="119"/>
      <c r="B39" s="149"/>
      <c r="C39" s="104"/>
    </row>
    <row r="40" spans="1:10 16382:16384" ht="20.100000000000001" customHeight="1">
      <c r="A40" s="150"/>
      <c r="B40" s="149"/>
      <c r="C40" s="104"/>
      <c r="D40" s="222"/>
    </row>
    <row r="41" spans="1:10 16382:16384" ht="20.100000000000001" customHeight="1">
      <c r="A41" s="150"/>
      <c r="B41" s="137"/>
      <c r="C41" s="148"/>
      <c r="D41" s="222"/>
    </row>
    <row r="42" spans="1:10 16382:16384" ht="20.100000000000001" customHeight="1">
      <c r="B42" s="137"/>
      <c r="C42" s="148"/>
    </row>
    <row r="43" spans="1:10 16382:16384" s="141" customFormat="1" ht="20.100000000000001" customHeight="1">
      <c r="A43" s="151"/>
      <c r="B43" s="137"/>
      <c r="C43" s="104"/>
      <c r="D43" s="104"/>
      <c r="XFB43"/>
      <c r="XFC43"/>
      <c r="XFD43"/>
    </row>
    <row r="44" spans="1:10 16382:16384" ht="20.100000000000001" customHeight="1">
      <c r="A44" s="151"/>
      <c r="B44" s="137"/>
      <c r="C44" s="104"/>
    </row>
    <row r="45" spans="1:10 16382:16384" ht="20.100000000000001" customHeight="1">
      <c r="A45" s="113"/>
      <c r="B45" s="149"/>
      <c r="C45" s="104"/>
      <c r="D45" s="222"/>
    </row>
    <row r="46" spans="1:10 16382:16384" ht="20.100000000000001" customHeight="1">
      <c r="A46" s="144"/>
      <c r="B46" s="149"/>
      <c r="C46" s="104"/>
      <c r="D46" s="222"/>
    </row>
    <row r="47" spans="1:10 16382:16384" ht="20.100000000000001" customHeight="1">
      <c r="A47" s="144"/>
      <c r="B47" s="122"/>
      <c r="C47" s="148"/>
    </row>
    <row r="48" spans="1:10 16382:16384" ht="20.100000000000001" customHeight="1">
      <c r="A48" s="119"/>
      <c r="B48" s="137"/>
      <c r="C48" s="146"/>
      <c r="J48" s="141"/>
    </row>
    <row r="49" spans="1:3" ht="20.100000000000001" customHeight="1">
      <c r="A49" s="144"/>
      <c r="B49" s="137"/>
      <c r="C49" s="146"/>
    </row>
    <row r="50" spans="1:3" ht="20.100000000000001" customHeight="1">
      <c r="A50" s="144"/>
      <c r="B50" s="137"/>
      <c r="C50" s="148"/>
    </row>
    <row r="51" spans="1:3" ht="20.100000000000001" customHeight="1">
      <c r="A51" s="119"/>
      <c r="B51" s="152"/>
    </row>
    <row r="52" spans="1:3" ht="20.100000000000001" customHeight="1">
      <c r="A52" s="150"/>
      <c r="B52" s="152"/>
    </row>
    <row r="53" spans="1:3" ht="20.100000000000001" customHeight="1">
      <c r="A53" s="150"/>
      <c r="B53" s="153"/>
      <c r="C53" s="148"/>
    </row>
    <row r="54" spans="1:3" ht="20.100000000000001" customHeight="1">
      <c r="B54" s="153"/>
      <c r="C54" s="148"/>
    </row>
    <row r="55" spans="1:3" ht="16.5">
      <c r="B55" s="153"/>
    </row>
  </sheetData>
  <mergeCells count="5">
    <mergeCell ref="A1:B1"/>
    <mergeCell ref="C1:D1"/>
    <mergeCell ref="F4:H27"/>
    <mergeCell ref="D40:D41"/>
    <mergeCell ref="D45:D46"/>
  </mergeCells>
  <pageMargins left="0.78749999999999998" right="0.78749999999999998" top="1.05277777777778" bottom="1.05277777777778" header="0.78749999999999998" footer="0.78749999999999998"/>
  <pageSetup paperSize="9" scale="44" orientation="portrait" horizontalDpi="300" verticalDpi="300"/>
  <headerFooter>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71257</TotalTime>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Division 1</vt:lpstr>
      <vt:lpstr>MR Prelim</vt:lpstr>
      <vt:lpstr>Mike Russle Cup</vt:lpstr>
      <vt:lpstr>Elleston Trophy</vt:lpstr>
      <vt:lpstr>Unplayed games</vt:lpstr>
      <vt:lpstr>Venues</vt:lpstr>
      <vt:lpstr>winners</vt:lpstr>
      <vt:lpstr>Pairs</vt:lpstr>
      <vt:lpstr>Singles</vt:lpstr>
      <vt:lpstr>PS Finals</vt:lpstr>
      <vt:lpstr>'Division 1'!Print_Area</vt:lpstr>
      <vt:lpstr>'Elleston Trophy'!Print_Area</vt:lpstr>
      <vt:lpstr>'Mike Russle Cup'!Print_Area</vt:lpstr>
      <vt:lpstr>'MR Prelim'!Print_Area</vt:lpstr>
      <vt:lpstr>Singles!Print_Area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Les Berry</cp:lastModifiedBy>
  <cp:revision>189</cp:revision>
  <cp:lastPrinted>2025-10-27T11:18:50Z</cp:lastPrinted>
  <dcterms:created xsi:type="dcterms:W3CDTF">2022-03-29T06:37:52Z</dcterms:created>
  <dcterms:modified xsi:type="dcterms:W3CDTF">2026-05-26T05:17:01Z</dcterms:modified>
  <dc:language>en-GB</dc:language>
</cp:coreProperties>
</file>